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ED STC 2019" sheetId="1" r:id="rId1"/>
  </sheets>
  <definedNames>
    <definedName name="_xlnm.Print_Area" localSheetId="0">'ED STC 2019'!$A$1:$I$80</definedName>
    <definedName name="_xlnm.Print_Titles" localSheetId="0">'ED STC 2019'!$1:$12</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I27" i="1" s="1"/>
  <c r="F53" i="1" l="1"/>
  <c r="H67" i="1" l="1"/>
  <c r="I67" i="1" s="1"/>
  <c r="H63" i="1"/>
  <c r="I63" i="1" s="1"/>
  <c r="H57" i="1"/>
  <c r="I57" i="1" s="1"/>
  <c r="G49" i="1"/>
  <c r="I49" i="1" s="1"/>
  <c r="H68" i="1" l="1"/>
  <c r="I68" i="1" s="1"/>
  <c r="I69" i="1" l="1"/>
</calcChain>
</file>

<file path=xl/sharedStrings.xml><?xml version="1.0" encoding="utf-8"?>
<sst xmlns="http://schemas.openxmlformats.org/spreadsheetml/2006/main" count="181" uniqueCount="134">
  <si>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</si>
  <si>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</si>
  <si>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</si>
  <si>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</si>
  <si>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</si>
  <si>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</si>
  <si>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3. OBJETIVOS INSTITUCIONALES RELACIONADOS CON LA DEPENDENCIA:
Objetivo Estratégico 1</t>
    </r>
    <r>
      <rPr>
        <sz val="10"/>
        <color theme="1"/>
        <rFont val="Arial"/>
        <family val="2"/>
      </rPr>
      <t>. Mejorar la cobertura y las condiciones de infraestructura de los parques y escenarios, para el uso y disfrute de la población de Bogotá, D.C.</t>
    </r>
  </si>
  <si>
    <r>
      <t>4. PROYECTO DE INVERSIÓN:
1082-CONSTRUCCIÓN Y ADECUACIÓN DE PARQUES Y EQUIPAMENTO PARATODOS:</t>
    </r>
    <r>
      <rPr>
        <sz val="10"/>
        <color theme="1"/>
        <rFont val="Arial"/>
        <family val="2"/>
      </rPr>
      <t xml:space="preserve">
Construir y ampliar la infraestructura de parques y equipamientos deportivos y recreativos para los habitantes de Bogotá.</t>
    </r>
  </si>
  <si>
    <t>2016 - 2020</t>
  </si>
  <si>
    <t>A ENERO 2017</t>
  </si>
  <si>
    <t>A DICICIEMBRE 2017</t>
  </si>
  <si>
    <t>META</t>
  </si>
  <si>
    <t>INDICADOR</t>
  </si>
  <si>
    <t>RESULTADO</t>
  </si>
  <si>
    <t>TECNICA</t>
  </si>
  <si>
    <t>INTERVENTORIA</t>
  </si>
  <si>
    <t>Indicador Atención Entes de Control Externo</t>
  </si>
  <si>
    <t>9. FIRMA:</t>
  </si>
  <si>
    <t>DESCRIPCIÓN</t>
  </si>
  <si>
    <t>No cumplir con las metas establecidas en el proyecto de inversión - Construcciones</t>
  </si>
  <si>
    <t>(Recursos ejecutados /recursos programados) x100</t>
  </si>
  <si>
    <t>INDICADOR (% DE CUMPLIMIENTO)</t>
  </si>
  <si>
    <t>ANALISIS DE RESULTADO</t>
  </si>
  <si>
    <t>5. COMPROMISOS ASOCIADOS AL CUMPLIMIENTO DEL OBJETIVO INSTITUCIONAL</t>
  </si>
  <si>
    <t>5. MEDICION DE RESULTADOS</t>
  </si>
  <si>
    <t>5.1.
INDICADOR</t>
  </si>
  <si>
    <t>5.2. 
RESULTADO  (%)</t>
  </si>
  <si>
    <t>5.3. ANALISIS DE RESULTADOS</t>
  </si>
  <si>
    <t>5. PLAN ESTRATEGICO - METAS PROYECTO DE INVERSIÓN</t>
  </si>
  <si>
    <t>A. CALIFICACION PLAN ESTRATEGICO</t>
  </si>
  <si>
    <t>5. PLAN OPERATIVO</t>
  </si>
  <si>
    <t>SUBDIRECCION</t>
  </si>
  <si>
    <t>B. CALIFICACION PLAN OPERATIVO</t>
  </si>
  <si>
    <t>5. SISTEMA DE CONTROL INTERNO</t>
  </si>
  <si>
    <t>Auditorias, Evaluaciones y Seguimientos 50%</t>
  </si>
  <si>
    <t>Planes de Mejoramiento Interno 10%</t>
  </si>
  <si>
    <t>Planes de mejoramiento Externo 10%</t>
  </si>
  <si>
    <t>Mapa de riesgos</t>
  </si>
  <si>
    <t>RESULTADO  (%)</t>
  </si>
  <si>
    <t>ANALISIS DE RESULTADOS</t>
  </si>
  <si>
    <t>Calificación Mapa de Riesgos</t>
  </si>
  <si>
    <t>Indicadores de Gestión de calidad</t>
  </si>
  <si>
    <t>Calificación Indicadores de Gestión</t>
  </si>
  <si>
    <t>Calificación Indicador Atención Entes de Control Externo</t>
  </si>
  <si>
    <t>C. CALIFICACION SISTEMA DE CONTROL INTERNO</t>
  </si>
  <si>
    <r>
      <t xml:space="preserve">2. DEPENDENCIA A EVALUAR:   </t>
    </r>
    <r>
      <rPr>
        <sz val="10"/>
        <color theme="1"/>
        <rFont val="Arial"/>
        <family val="2"/>
      </rPr>
      <t>Subdirección Técnica de Construcciones AÑO 2018</t>
    </r>
  </si>
  <si>
    <t xml:space="preserve">1.Realizar cuatro  reuniones con el equipo de trabajo de la Subdirección Técnica de Construcciones, área Técnica e Interventoría.  </t>
  </si>
  <si>
    <t>2. Realizar un informe de los PQRS asignados y respondidos dentro de los términos en el trimestre.</t>
  </si>
  <si>
    <t xml:space="preserve">3. Registrar el seguimiento al 100% de las acciones abiertas en el trimestre. </t>
  </si>
  <si>
    <t xml:space="preserve">4. Realizar cuatro socializaciones al año en temas relacionados con el Sistema Integrado de Gestión con el personal de la Subdirección </t>
  </si>
  <si>
    <t>N° de reuniones realizadas</t>
  </si>
  <si>
    <t>N° de PQRS respondidos dentro de los términos/ N° Total de PQRS asignados en el trimestre * 100</t>
  </si>
  <si>
    <t>(N° de planes de acción con reporte de seguimiento en ISOLUCION/ N° Total  de planes de acción a reportar en el trimestre)*100</t>
  </si>
  <si>
    <t>N° de Socializaciones realizadas</t>
  </si>
  <si>
    <t xml:space="preserve">Se reportaron reuniones en cada uno de  los trimestres (Reunión Presentación de la STC al personal nuevo. Reunión de Prueba Laboratorio Caucho según,  de señalización, juegos y guimnasios  en los parques , Socialización de proyectos STC del 26/09/2018 y complementaria  del 05/10/2018 con el equipo ed trabajo.
</t>
  </si>
  <si>
    <t>Se evidencio cuadro con registro por cada mes del año y seguimiento de las PQRS asignados a la STC  con información sobre su atención y tiempos elaborados por esta dependencia. Sin embargo no se  apreció informe correspondiente con consolidados de cada  trimestre que permitan analizar  niveles de cumplimiento y su evolución historica.</t>
  </si>
  <si>
    <t>Referidos a  auditorias internas y externas, de llevaron a  cabo seguimientos trimestrales que se apreciaron en Isolución e información remitida a la Oficina de Control Interno. En el 1er trimestre del año por proceso de actualización el aplicativo Isolución se alteró inclusión de planes de mejoramiento.</t>
  </si>
  <si>
    <t xml:space="preserve">Se evidenció  registro de socialización  de los proyectos STC  del 05 de octubre de 2018,  de induccion del 09 de oct. de 2018, de capacitación en el sistema de gestión de calidad e Isolución del 26 de noviembre de 2018, solializado por correo electrónico  nuevo formato para  liquidación de los contratos de obra y por memorando listas de cheuqeo para revisión de contenido de informes de interventorias de obra.
</t>
  </si>
  <si>
    <t>1. Realizar dos informes de los  resultados de la encuesta de satisfacción aplicada a los  usuarios del trámite (Evaluar el nivel de satisfacción de todos los usuarios de los trámites de Liquidación y recaudo pago fondo compensatorio cesión pública y  aprobación proyecto específico zonas de cesión, a través de la aplicación de la  encuesta vía correo electrónico o presencial)</t>
  </si>
  <si>
    <t>2. 1- Actualizar  la  CARTILLA DE LINEAMIENTOS PARA EL DISEÑO DE PARQUES.
2. 2- Aprobación de modificación  la  CARTILLA DE LINEAMIENTOS PARA EL DISEÑO DE PARQUES y cargue en Isolución.</t>
  </si>
  <si>
    <t>3. Realizar (4) reportes del estado de los informes ejecutivos mensuales cargados en el expediente virtual (Generar los reportes del estado de los informes ejecutivos mensuales de supervisión, que deben estar cargados a los expedientes virtuales del contrato de interventoría a la STC).</t>
  </si>
  <si>
    <t>4. Realizar un reporte trimestral de los PQRS asignados y respondidos dentro de los términos.</t>
  </si>
  <si>
    <t>N° informes de resultados de satisfacción socializados.</t>
  </si>
  <si>
    <t>Cartilla de diseño actualizada y aprobada.</t>
  </si>
  <si>
    <t>N° de reportes entregados a la STC.</t>
  </si>
  <si>
    <t>N° de PQRS respondidos dentro de los términos/ N° Total de PQRS asignados en el trimestre*100</t>
  </si>
  <si>
    <t>N° de reuniones  realizadas/ N° de reuniones programadas * 100</t>
  </si>
  <si>
    <t xml:space="preserve">Se  reportó   aplicación de 5 encuestas en el  2do trimestre y 5 en el 4to y  elaboración e informes correspondientes.  </t>
  </si>
  <si>
    <t>La cartilla de Lineamientos para el Diseño de Parques se evidencio  publicada en el aplicativo Isolución (Version 5 del 04/jul/2018)</t>
  </si>
  <si>
    <t xml:space="preserve"> Se evidenciaron reportes de los informes de supervisión por mensualidades.(Ref. Planes Mejora…)</t>
  </si>
  <si>
    <t>Pendiente evidenciar los del ärea ??</t>
  </si>
  <si>
    <t>De acuerdo con reporte de la Oficina Asesora de Planeación sobre el seguimiento al Plan Operativo de la vigencia, se cumplió con la meta.</t>
  </si>
  <si>
    <t>1. Realizar cuatro  reuniones con el equipo de trabajo de  Interventoría, en temas relacionados con la ejecución, avance de los contratos en ejecución  y mejoras del proceso de DISEÑO Y CONSTRUCCIÓN DE PARQUES Y ESCENARIOS.</t>
  </si>
  <si>
    <t xml:space="preserve">2. 1- Crear el Procedimiento de Estabilidad de Obra. 
2. 2- Aprobación del Procedimiento  y cargue en Isolución </t>
  </si>
  <si>
    <t xml:space="preserve">
3. Realizar (2) informes de seguimiento de la estabilidad y calidad de las obras en contratos con pólizas vigentes  
</t>
  </si>
  <si>
    <t>4. Generar los reportes del estado de los informes ejecutivos mensuales de supervisión, que deben estar cargados a los expedientes virtuales del contrato de interventoría a la STC.</t>
  </si>
  <si>
    <t>5. Realizar un reporte trimestral de los PQRS asignados y respondidos dentro de los términos.</t>
  </si>
  <si>
    <t>N° de reuniones realizadas con el equipo de interventoría.</t>
  </si>
  <si>
    <t xml:space="preserve">Procedimiento de Estabilidad de Obra elaborado y aprobado. </t>
  </si>
  <si>
    <t>N° Informes de seguimiento realizados.</t>
  </si>
  <si>
    <t>Se evidenció en Isolución SEGUIMIENTO A CONTRATOS DE OBRAS Y  PROYECTOS EN ZONAS DE CESIÓN FINALIZADOS CON PÓLIZAS DE  ESTABILIDAD Y/O CALIDAD VIGENTES</t>
  </si>
  <si>
    <t>Mediante radicado 20184200394153 se registró informe del primer semestre de 2018.</t>
  </si>
  <si>
    <t xml:space="preserve"> Se evidenciaron reportes de los informes de supervisión por mensualidades.(Ref. Plan Anticorrup ))</t>
  </si>
  <si>
    <t xml:space="preserve">Durante la vigencia de 2018 la Subdirección mantuvo en operación y desarrolló mejoras para fortalecer su sistema interno de controles en el marco del proceso de Diseño y Construcción de Parques y Escenarios, adelantó la implementación de propósitos Misionales en la vigencia y de acuerdo con del proyecto de inversión 1082, “Construcción y Adecuación de Parques y Equipamientos para Todos”- del Plan de Desarrollo de “Bogotá Mejor para Todos”.
Respecto a la gestión y los mecanismos de Participación Ciudadana y Control Social, en general se consideró implementadas actividades para promover, permitir y facilitar la participación de la comunidad en el desarrollo de los diseños y la ejecución de obras a cargo de la Subdirección Técnica de Construcciones de acuerdo con el Informe de la OCI radicado con el No. 20181500502443 del 14 de agosto de 2018. 
</t>
  </si>
  <si>
    <t xml:space="preserve">GESTIÓN DE MEJORAMIENTO CONTINUO - PLANES INTERNOS.
La STC en el año 2018, desarrolló la gestión de mejora y tratamiento de hallazgos generados  internamente mediante el establecimiento y desarrollo de planes de acción. Para el Proceso de Diseño y Construcción de Parques y Escenarios, se evidenció operación del sistema de mejoramiento continuo, cuya gestión y seguimiento se registró en el módulo de Mejoramiento del aplicativo ISOLUCIÓN. 
Respecto a las acciones que se tuvieron abiertas durante la vigencia de 2018, producto de Auditorías Internas de Control Interno, cuyos plazos de planes  para las mejoras se vencieron , se cumplieron en los tiempos  programados la mayor parte de ellas el 75% (18 de 24). Se solicitaron y otorgaron amplación de los plazos para 7 acciones (Nos. 291, 398, 436, 531, 535, 536, 537.)
</t>
  </si>
  <si>
    <t>Ejecución del PAC . Diseño y Construcción de Parques y Escenarios; Formula:((PAC ejecutado / PAC programado) x 100); Meta:Mínimo90%.</t>
  </si>
  <si>
    <t>Ejecución presupuestal Diseño y construcción de Parques y escenarios Formula:(Recursos ejecutados /recursos programados) x100</t>
  </si>
  <si>
    <t xml:space="preserve"> (PAC ejecutado / PAC programado) x 100</t>
  </si>
  <si>
    <t>Nivel de satisfacción de los usuarios frente a las obras terminadas Formula (N° de usuarios satisfechos con la obra entregada por el IDRD/ N° de usuarios encuestados por proyecto) * 100</t>
  </si>
  <si>
    <t>(N° de usuarios satisfechos con la obra entregada por el IDRD/ N° de usuarios encuestados por proyecto) * 100</t>
  </si>
  <si>
    <t>Meta E - Realizar los diseños y estudios de parques o equipamientos de diferentes escalas</t>
  </si>
  <si>
    <t>Meta 2- Construir y/o mejorar  parques Metropolitanos, Zonales y/o Equipamientos</t>
  </si>
  <si>
    <t>Meta Cumplida:
Se  dispuso de los recursos para  la Subdirección Técnica de Construcciones, donde se destaca los de profesionales vinculados por prestación de servicios, para desarrollar y apoyar la gestión, adicionalmente, para  papelería, fotocopiados, alquiler vehículos, pago licencia de construcción entre otros.</t>
  </si>
  <si>
    <t>Meta 1- Construir y/o mejorar  Parques Vecinales</t>
  </si>
  <si>
    <t>Meta 4  -Construir y/o adecuar   canchas sintéticas</t>
  </si>
  <si>
    <t>Meta 6 - Suministrar el 100% de los apoyos requeridos para el desarrollo de las actividades del proyecto</t>
  </si>
  <si>
    <t>Meta 7 - Realizar el mejoramiento de  parques con gimnasios y juegos infantiles</t>
  </si>
  <si>
    <t>Meta 8  - Adquirir  predios ubicados en el parque zonal Hacienda Los Molinos Localidad Rafael Uribe Uribe</t>
  </si>
  <si>
    <t xml:space="preserve"> Se evidenciaron reportes de los informes de supervisión por mensualidades.</t>
  </si>
  <si>
    <t xml:space="preserve">5. Participar en 4 reuniones conforme al  cronograma de virtualización establecido.  (De acuerdo con el  cronograma de virtualización de trámites y servicios, conforme a lo establecido en el Decreto 058 de 2018, referente a los  trámites de   Aprobación proyecto específico zonas de cesión y liquidación y recaudo pago fondo compensatorio cesión pública.) </t>
  </si>
  <si>
    <t>Referidos a  auditorias internas y externas, se llevaron a  cabo seguimientos trimestrales que se apreciaron en Isolución e información remitida a la Oficina de Control Interno. En el 1er trimestre del año por proceso de actualización el aplicativo Isolución se alteró la inclusión de los planes de mejoramiento.</t>
  </si>
  <si>
    <t>De acuerdo con reporte de la Oficina Asesora de Planeación sobre el seguimiento al Plan Operativo de la vigencia, se cumplió con esta meta de reuniones.</t>
  </si>
  <si>
    <t>Se evidenció en Isolución formalización del procedimiento de SEGUIMIENTO A CONTRATOS DE OBRAS Y  PROYECTOS EN ZONAS DE CESIÓN FINALIZADOS CON PÓLIZAS DE  ESTABILIDAD Y/O CALIDAD VIGENTES</t>
  </si>
  <si>
    <t>Se evidenció cuadro con registro por cada mes del año y seguimiento de las PQRS asignados a la STC  con información sobre su atención y tiempos elaborados por esta dependencia. Sin embargo no se  apreció informe correspondiente a que hace referencia la meta,  con consolidados de cada  trimestre que permitan analizar  niveles de cumplimiento y su evolución histórica.</t>
  </si>
  <si>
    <t>La Cartilla de Lineamientos para el Diseño de Parques se evidenció  publicada en el aplicativo Isolución (Versión 5 del 04/jul/2018).
Se recomienda continuar su socialización.</t>
  </si>
  <si>
    <t>CALIFICACION TOTAL VIGENCIA 2018 (A + B + C)</t>
  </si>
  <si>
    <t xml:space="preserve"> "Cumplimiento de metas en el proyecto de inversión - Construcciones "
 (No. de metas que cumplieron con lo programado en el período a evaluar/Total de metas programadas en el período a evaluar del proyecto de inversión - Construcciones)*100</t>
  </si>
  <si>
    <t>Meta Cumplida.
Se reportaron realizadas las obras en los  parques: 1. Parque Zonal Fontanar del Rio, Cto. Obra 4212-2016; 2. Parque Zonal Taller el Ensueño , Cto. Obra  4206-2016; 3 Parque Zonal Gustavo Uribe 2da. Etapa (Cód.02-004) Cto. Obra 1903-2017;  4. Obras de Adecuación del Complejo Acuático en el Parque Metropolitano Simón Bolívar (Cód. 12-1000): Cto Obra.3189-2017, 5. Parque Zonal Altos de la Estancia, (Cód. 19-756). Cto. Obra 3189/2015.</t>
  </si>
  <si>
    <t xml:space="preserve">Meta Cumplida: 
En el cuarto trimestre del año 2018, se  contrató la construcción de las obras y las interventorías correspondientes para 3 Centros Deportivos, Recreativos y Culturales (CRDC) de los parques Fontanar del Rio (Contrato de Obra No. 3823-2018) ; El Tunal (Contrato de Obra No. 3785-2018);  y San Cristóbal ( Contrato de Obra No. 3828-2018).  </t>
  </si>
  <si>
    <r>
      <rPr>
        <b/>
        <sz val="9"/>
        <color theme="1"/>
        <rFont val="Arial"/>
        <family val="2"/>
      </rPr>
      <t>97,5%</t>
    </r>
    <r>
      <rPr>
        <sz val="9"/>
        <color theme="1"/>
        <rFont val="Arial"/>
        <family val="2"/>
      </rPr>
      <t xml:space="preserve"> (Promedio entre el nivel del 100% de las metas físicas cumplidas y  el  95% correspondiente al presupuesto comprometido respecto al apropiado )
De acuerdo con el direccionamiento estratégico, en general se evidenció  ejecutado el proyecto de inversión. En cuanto a las magnitudes, fueron  cumplidas al 100% 7 de las 8  metas del plan que finalmente quedó  establecido para el año 2018, luego de tener varias reformulaciones durante el transcurso de la vigencia. Aun cuando se gestionó la meta  de adquirir 3 predios no se culminó, circunstancia que dependió de terceros.
En cuanto a la ejecución del Presupuesto  de Inversión del Proyecto 1082, a final de diciembre del año 2018 el apropiado para esta vigencia correspondió a $31.648 millones de los que se comprometieron $ 314.094 millones que representaron el 95% y giros por $113.569 millones que representaron el 36% de lo comprometido.</t>
    </r>
  </si>
  <si>
    <t xml:space="preserve"> Ejecución presupuestal para el proyecto de Diseño y construcción de Parques y escenarios, Formula; se reportó resultado del 94,7 % acumulado a final del año 2018 (Se cumplió meta de referencia del 90% en diciembre,  para el primer semestre se reporto alcanzado  el 87,9 % ).</t>
  </si>
  <si>
    <t xml:space="preserve">En cuanto al Nivel de satisfacción de los usuarios frente a las obras entregadas: se reportó aplicación de 570 encuestas, distribuidas  en 6 parques, incluidos 2 vecinales, 3 zonales y un metropolitano, con la obtención de un promedio de 97% de satisfacción (en las dos categorías superiores  entre la clasificación de  alta, media y baja satisfacción ), por encima de la meta de referencia establecida del 90% para el año. </t>
  </si>
  <si>
    <t>De acuerdo con registros de la OCI, por parte de la STC se recibieron 198 solicitudes, de las cuales 162 se contestaron oportunamente y 36 fuera de términos.</t>
  </si>
  <si>
    <t>Se evidenciaron  los informes trimestrales de seguimiento  del Área, sin embargo  no se evidenció la  aplicación del indicador trimestral.</t>
  </si>
  <si>
    <t>Aun cuando se reportó en Isolución por la STC cumplimiento total, la OCI tomando el parámetro del 90% como meta de ejecución del PAC programado para cada mes  y  apreciando los resultados por meses reportados en Isolución, se observó cumplido este nivel  en 5 de 12 meses, por lo que otorgó un cumplimiento del 42%.</t>
  </si>
  <si>
    <t>Meta Cumplida.
Meta alcanzada al estar terminada la ejecución física de obras en 29 parques  en  condiciones de ser utilizadas por  la comunidad .  24  Parques mediante el Cto. de Obra 3118/2017 , 2 parques del Cto de Obra 2847/2017, y 3 parques mediante el Cto. Obra – 3232/2017.</t>
  </si>
  <si>
    <t>Meta cumplida 
Canchas  en condiciones para uso público.
1 y 2. Parque Metropolitano el Porvenir II Etapa, dos canchas (2); 3 y 4.  Parque Zonal Fontanar del Río, dos canchas (2); 5. Parque Olaya Herrera, una cancha (1); 6. Parque ILimani el Paraíso, una cancha (1); 7. San Andrés, una cancha de futbol 7 (1) Contrato obra No. 2890-2017; 8. Tibanica: Una (1) Cancha de futbol 7 Contrato de obra No. 2890-2017; 9. Zonal Taller El Ensueño, una (1) cancha de futbol 7, Contrato de obra 4206-2016; 10 y 11. Parque Altos de la Estancia, dos (2) Canchas de futbol 5. Contrato de obra No.3901-2015.</t>
  </si>
  <si>
    <t>Meta Cumplida.
Realizar los diseños y estudios (meta alcanzada con observaciones.   Al final del año 2018  los estudios y/o diseños  se tenían elaborados por los consultores, recibidos por la interventoría y los productos estaban remitidos a la Subdirección Técnica de Construcciones para la revisión del Área Técnica.  En un porcentaje estimado por la OCI, del 72% aproximadamente,  aún no se había surtido dicha revisión para darles  conformidad  por  la entidad.  Según información del Área estaban suspendidos parte de los contratos desarrollados con este objeto  (3072/2017, 3073/2017, 3061/2017, 3225/2017 ) y  otros se hallaban en estado  de ejecución (3211/2017, y 3212/2017).
Para el año 2018 se reportaron realizados los siguientes 29 estudios y/o diseños: 1. Parque Fontanar del Rio - Centro Deportivo, Recreativo y Cultural, Contrato de estudios y diseños CED No. 2959-2017; 2. Parque Metropolitano El Tunal - Centro Deportivo, Recreativo y Cultural, Cód. 06-063: CED No. 2960-2017; 3. Centro Recreativo, Deportivo Y Cultural (CRDC) San Cristóbal, CTO 3234-2017; 4. Colsubsidio Cto ED 3072-2017; 5 Tercer Milenio Cto ED 3073-2017; 6 y 7. Del Contrato de estudios y diseños 2694-2017, los diseños del Coliseo parque Zonal Castilla Cód. 08-200 y del  Coliseo Zonal La Fragua Cód. 15-040; 8. Parque Vecinal Japón Cto ED 3061-2017; 9. Parque La Victoria, estudio por Contrato de consultoría No. 2950-2017; 10. Estudio de Vulnerabilidad Del Parque Metropolitano Simón Bolívar Parque de Los Niños. Cto. Estudios 2344/2018; 11. Estudio de Vulnerabilidad - Velódromo – Patinódromo “Luis Carlos Galán” Cto. Estudios 2343/2018; 
12 a 15. Bajo el Cto ED 3211 / 2017 , el 12. Nacional Enrique Olaya Herrera Sector Histórico (03-035); 13 Arboleda Santa Teresita (04-128);14 Simón Bolívar Sector Norte (12-117) y 15 Santa Lucia (18-073); 16 a 19. Bajo el Cto. ED 3225/2017 el 16. Illimani (19-346); 17.  Sierra Morena (19-190), 18.  Milenta Tejar San Eusebio (16-099), y 19.  Enrique Olaya Herrera (sector norte) (18-207); 20 a 29 bajo el Cto. ED 3212/2017, el 20. Retiro (02-050), 21. Urbanización Rincón de los Ángeles B(08-108), 22. Desarrollo Caracolí (19-710) , 23. Urbanización Puente Largo I y II Sector (11-042), 24. Urbanización San Diego (11-053), 25. Santa Bárbara Central III Sector (01-088), 26. Urbanización Villa Aranjuez I Etapa (01-297), 27. Pilona 8, 28. Pilona 9 y 29. Desarrollo Bilbao II Sector (11-607)</t>
  </si>
  <si>
    <t>Meta cumplida 
En cuanto al avance de la meta física de los 37 parques reprogramados para 2018 se reportaron realizados mejoramientos en el 100% correspondiendo a los siguientes: Se encontró  pendiente acta de recibo final de las obras  del contrato 4196/2016. 
Se desarrollaron mediante el Cto. Obra 4196/2016, 5 parques: 1. Parque Zonal Villa Luz (Adición 2017), 2. Parque Zonal Villas De Granada (Adición 2017 ); 3.Parque Zonal El Carmelo (Adición 2017), 4.Parque Zonal La Igualdad (Adición 2017) 5.Parque Zonal El Recreo (Adición 2017). / 6. Parque Metropolitano El Tunal  Cto O. 2731/2017 /  Mediante Cto Obra 1907 /2017, 21 parques: 7. Santa Bárbara Central Viii Sector 01-497, 8. Santa Bárbara Central Viii Sector 01-498, 9. Desarrollo El Triunfo 03-002 , 10. Urbanización Fucha y Sosiego  04-089, 11. Urbanización Los Olivares 05-091, 12.Campostela I Y Ii Sector 05-411, 13. Urbanización San Carlos Norte 06-002, 14. Urbanización Tunjuelito  06-012 ,15. Urbanización El Trébol  10-113, 16. Urbanización Bosque Popular  10-114 , 17. Urbanización Tibabuyes Universal 11-244, 18. Urbanización El Salitre 13-016, 19. La Pepita 14-008, 20. Parque Urbanización La Fraguita 15-002, 21. Desarrollo El Restrepo 15-007, 22. Urbanización Puente Aranda 16-008, 23. Urbanización La Pradera Sur o Salazar Gómez 16-153, 24. Barrio Quiroga 8 Etapa  18-018, 25.Desarrollo El Portal Ii Sector 18-054, 26. Urbanización El Cerrito 18-307, 27. Desarrollo Santo Domingo 19-069. / Mediante el Cto. Obra 3101/2017, 10 parques : 28. Parque San Andrés, 29. Parque Atahualpa,30. Parque Olaya Herrera -  18-207,31. Parque El Tunal - 06-063 (Fase Ii),32. Parque Timiza,33. Parque Fontanar Del Rio  11-368,34. Parque Normandía (Fase I), 35. Parque Tibanica, 36. Parque Altos de La Estancia, y 37. Parque Villa Mayor.</t>
  </si>
  <si>
    <t>Meta Adquirir 3 predios,  no se cumplió en el año 2018.
Se desarrollaron gestiones durante el año 2018, a diciembre no se alcanzó a adquirir alguno de los predios. En la vigencia se determinó la viabilidad de realizar el proceso de enajenación voluntaria de tres (3) inmuebles, para lo cuál  la dirección del IDRD expidió las Resoluciones 538, 539 y 540 del 31 de agosto de 2018 con ofertas de compraventa, frente  a las cuales se produjeron solicitudes de revocatoria directa presentadas por los propietarios de los bienes, las que se resolvieron mediante los actos administrativos Nos.940 y 941 del 20 de diciembre de 2018 de la Dirección General de la Entidad, negando las solicitudes de revocatoria.
Culminar el cumplimiento de esta meta dependió de terceros, sobre los cuales el IDRD  tenia una  injerencia limitada . Por lo anterior se neutralizó el resultado para efectos de la calificación de la dependencia considerando que por parte de la entidad se efectuaron ofertas para los 3 predios que no acogieron los propietarios.</t>
  </si>
  <si>
    <t>Se reportaron reuniones en cada uno de  los trimestres (Reunión Presentación de la STC al personal nuevo. Reunión de Prueba Laboratorio Caucho,  de señalización, juegos y gimnasios  en los parques , Socialización de proyectos STC del 26/09/2018 y complementaria  del 05/10/2018 con el equipo de trabajo.)</t>
  </si>
  <si>
    <t>Se evidenció  registro de socialización  de los proyectos STC  del 05 de octubre de 2018,  de inducción del 09 de oct. de 2018, de capacitación en el sistema de gestión de calidad e Isolución del 26 de noviembre de 2018, socializado por correo electrónico  nuevo formato para  liquidación de los contratos de obra y por memorando sobre listas de chequeo aplicables para la revisión de contenido de informes de interventorías de obra.</t>
  </si>
  <si>
    <t>Se reportó la aplicación de 570 encuestas, distribuidas  en 6 parques, incluidos 2 vecinales, 3 zonales y un metropolitano, con la obtención de un promedio de 97% de satisfacción (en las dos categorías superiores  entre alta, media y baja), por encima de la meta de referencia establecida del 90% para el año. 
en el  2do trimestre y 5 en el 4to y  elaboración de informes correspondientes.  
Se recomienda aclarar con base en la totalidad de usuarios , cuál es el %  o proporción de los encuestados para  determinar su representatividad .</t>
  </si>
  <si>
    <t>Pendiente  evidenciar la relación de seguimiento de las PQRS por meses,  no se evidenció la  aplicación del indicador trimestral.</t>
  </si>
  <si>
    <t xml:space="preserve">Durante la vigencia de 2018 la Subdirección mantuvo en operación y desarrolló mejoras para fortalecer su sistema interno de controles, en el marco del proceso de Diseño y Construcción de Parques y Escenarios, adelantó la implementación de propósitos Misionales en la vigencia  de acuerdo con del proyecto de inversión 1082, “Construcción y Adecuación de Parques y Equipamientos para Todos”- del Plan de Desarrollo de “Bogotá Mejor para Todos”.
Respecto a la gestión y los mecanismos de Participación Ciudadana y Control Social, en general se consideró implementadas actividades para promover, permitir y facilitar la participación de la comunidad en el desarrollo de los diseños y la ejecución de obras a cargo de la Subdirección Técnica de Construcciones de acuerdo con el Informe de la OCI radicado con el No. 20181500502443 del 14 de agosto de 2018. </t>
  </si>
  <si>
    <t>En general se implementaron las acciones y seguimiento a cargo, se estimó por parte de la OCI  desarrollada la gestión prevista.
Riesgos de Gestión:
Se tuvo identificado un riesgo, "No cumplir con las metas establecidas en el proyecto de inversión"  (1082). Para tratarlo establecieron 4 acciones y un indicador correspondiente al de "Cumplimiento de metas en el proyecto de inversión - Construcciones ". Respecto a las acciones,  se evidenciaron con adelantos y aplicado el indicador. 
Acción Riesgo #201604. Se apreció con avances y sin culminar en el plazo programado, al encontrarse sin formalizar a final del año 2018 el documento de la guía- instructivo para los plazos de los proyectos.
Acción Riesgo #201605. Se adelantó seguimiento y monitoreo mensual a proyectos, considerando etapas del desarrollo (Estructuración, contratación, ejecución y liquidación.
Acción #201606. Se adelantó, efectuaron reportes semanales del estado de los proyectos.
Acción Riesgo #201607. Adelantada socialización orientada a supervisores y profesionales de apoyo a la supervisión, incluyendo temas relacionados con el SIG. Se recomienda dar continuidad a este tipo de actividad.
Indicador de Riesgo de gestión.
En cuanto a la aplicación del indicador de riesgo, se efectuó seguimiento trimestral, reportaron por parte de la STC 100% de resultado final, tomando las 8 metas establecidas como todas cumplidas.  Sin embargo, se observó por parte de la OCI que dieron por cumplida la meta de adquisición de 3 predios dentro del año 2018, lo cual no se culminó, por lo que se recomienda revisar este concepto.
Se otorgó igual calificación a la del componente PLAN ESTRATEGICO - METAS PROYECTO DE INVERSIÓN</t>
  </si>
  <si>
    <r>
      <t xml:space="preserve">8. FECHA: </t>
    </r>
    <r>
      <rPr>
        <sz val="10"/>
        <color theme="1"/>
        <rFont val="Arial"/>
        <family val="2"/>
      </rPr>
      <t>31 de enero de 2019</t>
    </r>
  </si>
  <si>
    <r>
      <rPr>
        <b/>
        <sz val="10"/>
        <color theme="1"/>
        <rFont val="Arial"/>
        <family val="2"/>
      </rPr>
      <t>7. RECOMENDACIONES DE MEJORAMIENTO DE LA OFICINA DE CONTROL INTERNO:</t>
    </r>
    <r>
      <rPr>
        <sz val="10"/>
        <color theme="1"/>
        <rFont val="Arial"/>
        <family val="2"/>
      </rPr>
      <t xml:space="preserve">
♦ Continuar fortaleciendo el control efectivo de la gestión integral del proyecto de inversión, para ejecución del presupuesto y la ejecución de giros de modo más temprano y elevado dentro de la vigencia del año.
♦ Continuar fortaleciendo la  gestión de planeación de modo que se puedan alcanzar las metas de gestión para la contratación, ejecución y liquidación de  obras  dentro de los plazos más oportunos.
♦ Fortalecer la planeación estratégica para disminuir reformulaciones, a la baja de la magnitud de las metas a través de la vigencia del año
♦ Fortalecer el control de la estructuración y el desarrollo de los planes operativos para aumentar su provecho.
♦ Continuar con el fortalecimiento del apoyo a la supervisión a la ejecución oportuna de los diseños y obras. 
♦ Establecer objetivos, metas a lograr, e indicadores, para medir y controlar gestión en materia de trámites de Zonas de Cesión y la gestión del seguimiento a la estabilidad de las obras.
♦ Para efectos de las respuestas de las PQRS  a cargo de la STC se recomienda aplicar periódicamente el indicador de cumplimiento dentro de términos. Así mismo ,  mantener a disposición de la entidad los reportes del Área Técnica del seguimiento a  las PQRS asignadas y respondidas
♦ En cuanto al desarrollo de los Planes de Mejoramiento Internos,  considerando las  solicitudes de extensión de los plazos de las  acciones , es indicado fortalecer gestión para estimar y programar tiempos para para implementarlas.</t>
    </r>
  </si>
  <si>
    <r>
      <t xml:space="preserve">
</t>
    </r>
    <r>
      <rPr>
        <b/>
        <sz val="10"/>
        <color theme="1"/>
        <rFont val="Arial"/>
        <family val="2"/>
      </rPr>
      <t>6. EVALUACION DE LA OFICINA DE CONTROL INTERNO A LOS COMPROMISOS DE LA DEPENDENCIA:</t>
    </r>
    <r>
      <rPr>
        <sz val="10"/>
        <color theme="1"/>
        <rFont val="Arial"/>
        <family val="2"/>
      </rPr>
      <t xml:space="preserve">
Teniendo en cuenta los resultados anteriores, la Oficina de Control Interno concluye que esta Dependencia misional realizó una gestión </t>
    </r>
    <r>
      <rPr>
        <b/>
        <sz val="10"/>
        <color theme="1"/>
        <rFont val="Arial"/>
        <family val="2"/>
      </rPr>
      <t>SOBRESALIENTE</t>
    </r>
    <r>
      <rPr>
        <sz val="10"/>
        <color theme="1"/>
        <rFont val="Arial"/>
        <family val="2"/>
      </rPr>
      <t xml:space="preserve"> durante 2018; presentando una mejora importante en su gestión, al pasar de una calificación de 84,7% que la ubicó en 2017 en un nivel Destacado, al 95,4% para 2018.
Se evidenció en general  logrados los compromisos de desempeño de la Subdirección Técnica de Construcciones definidos para el año 2018, por lo que obtuvo la calificación otorgada. En consonancia con el proyecto de inversión a cargo para adelantar lo concerniente con el Plan de Desarrollo, mediante la contratación, construcción, el mejorar miento y/o adecuación de parques metropolitanos, zonales, vecinales con obras y equipamientos, fueron materializados los objetivos y metas misionales finalmente establecidas para la vigencia a cargo de la dependencia (exceptuando la meta de adquisición de  tres predios debido a  factores externos). 
En relación con la distribución de funcionarios de carrera administrativa, se logró establecer que esta dependencia cuenta con 8 empleados, cuya incidencia en la toma de decisiones sobre la gestión de la dependencia para 2017 fue la siguiente:
Incidencia directa: 5 profesionales
Incidencia indirecta: 2 asistenciales y 1 conductor.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</si>
  <si>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t>Meta 3  - Gestionar la contratación para la construcción de equipamientos deportivos y recreativos en parques Metropolitanos y Zonales.</t>
  </si>
  <si>
    <t>Mediante radicado 20184200394153 se registró informe del primer semestre de 2018,  y  con el memorando 20194200016263   del 14 de enero 2019 se envió por parte del área de Interventoría a la STC  el Informe elaborado 2do semestre del año 2018 de estabilidad y calidad de obra. De acuerdo con reporte de la Oficina Asesora de Planeación sobre el seguimiento al Plan Operativo de la vigencia, se cumplió con la meta.</t>
  </si>
  <si>
    <t>La STC en el año 2018, desarrolló la gestión de mejora y tratamiento de hallazgos generados  internamente mediante el establecimiento y desarrollo de planes de acción. Para el Proceso de Diseño y Construcción de Parques y Escenarios, se evidenció operación del sistema de mejoramiento continuo, cuya gestión y seguimiento se registró en el módulo de Mejoramiento del aplicativo ISOLUCIÓN. 
Respecto a las acciones que se tuvieron abiertas durante la vigencia de 2018, producto de Auditorías Internas de Control Interno, cuyos plazos de planes  para las mejoras se vencieron , se cumplieron en los tiempos  programados el 75% (18 de 24).  Por parte de la STC se solicitó la ampliación de los plazos para 7 acciones (Nos. 291, 398, 436, 531, 535, 536, 537), lo cual fue viabilizado por medio de la OCI.</t>
  </si>
  <si>
    <t>Revisada la gestión  en este campo  con base en el reporte de información de la dependencia, de las 37 acciones abiertas programadas con fecha de terminación  para atenderlas  dentro del año 2018 ,  de las cuales 26 son de responsabilidad exclusiva y 11 compartida  de la STC,   la OCI  consideró cumplidas 23 de ellas,   que representaron el 62%  y no  culminadas en el período 14   con el 38%.</t>
  </si>
  <si>
    <r>
      <rPr>
        <b/>
        <sz val="10"/>
        <rFont val="Arial"/>
        <family val="2"/>
      </rPr>
      <t>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053323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</si>
</sst>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9"/>
      <color theme="1"/>
      <name val="Arial"/>
      <family val="2"/>
    </font>
    <font>
      <sz val="8"/>
      <color theme="1"/>
      <name val="Calibri"/>
      <family val="2"/>
      <scheme val="minor"/>
    </font>
    <font>
      <b/>
      <sz val="9"/>
      <color theme="1"/>
      <name val="Arial"/>
      <family val="2"/>
    </font>
    <font>
      <sz val="11"/>
      <color theme="1"/>
      <name val="Calibri"/>
      <family val="2"/>
      <scheme val="minor"/>
    </font>
    <font>
      <sz val="8"/>
      <color theme="1"/>
      <name val="Arial"/>
      <family val="2"/>
    </font>
    <font>
      <b/>
      <sz val="12"/>
      <color theme="1"/>
      <name val="Arial"/>
      <family val="2"/>
    </font>
    <font>
      <sz val="10"/>
      <color theme="1"/>
      <name val="Calibri"/>
      <family val="2"/>
      <scheme val="minor"/>
    </font>
    <font>
      <b/>
      <sz val="10"/>
      <color theme="9" tint="0.59999389629810485"/>
      <name val="Arial"/>
      <family val="2"/>
    </font>
    <font>
      <sz val="10"/>
      <color theme="0"/>
      <name val="Arial"/>
      <family val="2"/>
    </font>
    <font>
      <sz val="10"/>
      <color theme="4" tint="0.39997558519241921"/>
      <name val="Arial"/>
      <family val="2"/>
    </font>
    <font>
      <sz val="12"/>
      <color theme="1"/>
      <name val="Arial"/>
      <family val="2"/>
    </font>
    <font>
      <sz val="9"/>
      <name val="Arial"/>
      <family val="2"/>
    </font>
    <font>
      <sz val="10"/>
      <color rgb="FF92D050"/>
      <name val="Arial"/>
      <family val="2"/>
    </font>
    <font>
      <sz val="10"/>
      <color rgb="FF92D050"/>
      <name val="Calibri"/>
      <family val="2"/>
      <scheme val="minor"/>
    </font>
    <font>
      <b/>
      <sz val="10"/>
      <color rgb="FF92D050"/>
      <name val="Arial"/>
      <family val="2"/>
    </font>
    <font>
      <b/>
      <sz val="11"/>
      <color rgb="FF92D050"/>
      <name val="Arial"/>
      <family val="2"/>
    </font>
    <font>
      <sz val="14"/>
      <color rgb="FF92D050"/>
      <name val="Arial"/>
      <family val="2"/>
    </font>
    <font>
      <b/>
      <sz val="14"/>
      <color rgb="FF92D050"/>
      <name val="Arial"/>
      <family val="2"/>
    </font>
    <font>
      <sz val="11"/>
      <color rgb="FF92D050"/>
      <name val="Arial"/>
      <family val="2"/>
    </font>
    <font>
      <b/>
      <sz val="18"/>
      <color rgb="FF92D050"/>
      <name val="Arial"/>
      <family val="2"/>
    </font>
    <font>
      <b/>
      <sz val="16"/>
      <color rgb="FF92D050"/>
      <name val="Arial"/>
      <family val="2"/>
    </font>
    <font>
      <sz val="10"/>
      <name val="Arial"/>
      <family val="2"/>
    </font>
    <font>
      <b/>
      <sz val="10"/>
      <name val="Arial"/>
      <family val="2"/>
    </font>
  </fonts>
  <fills count="8">
    <fill>
      <patternFill patternType="none"/>
    </fill>
    <fill>
      <patternFill patternType="gray125"/>
    </fill>
    <fill>
      <patternFill patternType="solid">
        <fgColor rgb="FF99FF99"/>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7" fillId="0" borderId="0" applyFont="0" applyFill="0" applyBorder="0" applyAlignment="0" applyProtection="0"/>
  </cellStyleXfs>
  <cellXfs count="132">
    <xf numFmtId="0" fontId="0" fillId="0" borderId="0" xfId="0"/>
    <xf numFmtId="0" fontId="2" fillId="0" borderId="0" xfId="0" applyFont="1" applyAlignment="1">
      <alignment vertical="center" wrapText="1"/>
    </xf>
    <xf numFmtId="0" fontId="2" fillId="0" borderId="1" xfId="0" applyFont="1" applyBorder="1" applyAlignment="1">
      <alignment horizontal="center" vertical="center" wrapText="1"/>
    </xf>
    <xf numFmtId="0" fontId="2" fillId="3" borderId="0" xfId="0" applyFont="1" applyFill="1" applyAlignment="1">
      <alignment vertical="center" wrapText="1"/>
    </xf>
    <xf numFmtId="0" fontId="4" fillId="0" borderId="0" xfId="0" applyFont="1" applyAlignment="1">
      <alignment vertical="center" wrapText="1"/>
    </xf>
    <xf numFmtId="9" fontId="8" fillId="0" borderId="1" xfId="0" applyNumberFormat="1" applyFont="1" applyBorder="1" applyAlignment="1">
      <alignment horizontal="justify" vertical="center" wrapText="1"/>
    </xf>
    <xf numFmtId="9" fontId="2" fillId="0" borderId="1" xfId="0" applyNumberFormat="1" applyFont="1" applyBorder="1" applyAlignment="1">
      <alignment horizontal="center" vertical="center" wrapText="1"/>
    </xf>
    <xf numFmtId="9" fontId="4" fillId="0" borderId="1" xfId="1" applyFont="1" applyBorder="1" applyAlignment="1">
      <alignment horizontal="center" vertical="center" wrapText="1"/>
    </xf>
    <xf numFmtId="9" fontId="2"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vertical="center"/>
    </xf>
    <xf numFmtId="0" fontId="1" fillId="5" borderId="1" xfId="0" applyFont="1" applyFill="1" applyBorder="1" applyAlignment="1">
      <alignment horizontal="center" vertical="center" wrapText="1"/>
    </xf>
    <xf numFmtId="0" fontId="2" fillId="0" borderId="0" xfId="0" applyFont="1" applyFill="1" applyAlignment="1">
      <alignment vertical="center" wrapText="1"/>
    </xf>
    <xf numFmtId="0" fontId="8" fillId="0" borderId="1" xfId="0" applyFont="1" applyBorder="1" applyAlignment="1">
      <alignment horizontal="justify" vertical="center" wrapText="1"/>
    </xf>
    <xf numFmtId="9" fontId="2" fillId="0" borderId="4" xfId="0" applyNumberFormat="1" applyFont="1" applyFill="1" applyBorder="1" applyAlignment="1">
      <alignment vertical="center" wrapText="1"/>
    </xf>
    <xf numFmtId="9" fontId="1" fillId="0" borderId="1" xfId="0" applyNumberFormat="1" applyFont="1" applyFill="1" applyBorder="1" applyAlignment="1">
      <alignment vertical="center" wrapText="1"/>
    </xf>
    <xf numFmtId="9" fontId="13" fillId="7" borderId="4" xfId="0" applyNumberFormat="1" applyFont="1" applyFill="1" applyBorder="1" applyAlignment="1">
      <alignment vertical="center" wrapText="1"/>
    </xf>
    <xf numFmtId="9" fontId="2" fillId="0" borderId="1" xfId="0" applyNumberFormat="1" applyFont="1" applyFill="1" applyBorder="1" applyAlignment="1">
      <alignment vertical="center" wrapText="1"/>
    </xf>
    <xf numFmtId="164" fontId="11" fillId="6" borderId="4" xfId="0" applyNumberFormat="1" applyFont="1" applyFill="1" applyBorder="1" applyAlignment="1">
      <alignment horizontal="right" vertical="center" wrapText="1"/>
    </xf>
    <xf numFmtId="164" fontId="9" fillId="4" borderId="1" xfId="0" applyNumberFormat="1" applyFont="1" applyFill="1" applyBorder="1" applyAlignment="1">
      <alignment horizontal="right" vertical="center" wrapText="1"/>
    </xf>
    <xf numFmtId="9" fontId="2" fillId="3"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9" fontId="2" fillId="3" borderId="3" xfId="0" applyNumberFormat="1" applyFont="1" applyFill="1" applyBorder="1" applyAlignment="1">
      <alignment horizontal="center" vertical="center" wrapText="1"/>
    </xf>
    <xf numFmtId="0" fontId="16" fillId="0" borderId="0" xfId="0" applyFont="1" applyBorder="1" applyAlignment="1">
      <alignment vertical="center" wrapText="1"/>
    </xf>
    <xf numFmtId="0" fontId="16" fillId="0" borderId="0" xfId="0" applyFont="1" applyAlignment="1">
      <alignment vertical="center" wrapText="1"/>
    </xf>
    <xf numFmtId="0" fontId="17" fillId="0" borderId="0" xfId="0" applyFont="1" applyBorder="1" applyAlignment="1">
      <alignment vertical="center"/>
    </xf>
    <xf numFmtId="9" fontId="17" fillId="0" borderId="0" xfId="0" applyNumberFormat="1" applyFont="1" applyAlignment="1">
      <alignment vertical="center"/>
    </xf>
    <xf numFmtId="164" fontId="18" fillId="0" borderId="0" xfId="0" applyNumberFormat="1" applyFont="1" applyBorder="1" applyAlignment="1">
      <alignment vertical="center" wrapText="1"/>
    </xf>
    <xf numFmtId="0" fontId="18" fillId="0" borderId="0" xfId="0" applyFont="1" applyBorder="1" applyAlignment="1">
      <alignment vertical="center" wrapText="1"/>
    </xf>
    <xf numFmtId="164" fontId="19" fillId="0" borderId="0" xfId="0" applyNumberFormat="1" applyFont="1" applyBorder="1" applyAlignment="1">
      <alignment horizontal="center" vertical="center" wrapText="1"/>
    </xf>
    <xf numFmtId="9" fontId="20" fillId="0" borderId="0" xfId="1" applyFont="1" applyBorder="1" applyAlignment="1">
      <alignment horizontal="center" vertical="center" wrapText="1"/>
    </xf>
    <xf numFmtId="9" fontId="16" fillId="0" borderId="0" xfId="0" applyNumberFormat="1" applyFont="1" applyAlignment="1">
      <alignment vertical="center" wrapText="1"/>
    </xf>
    <xf numFmtId="10" fontId="16" fillId="0" borderId="0" xfId="0" applyNumberFormat="1" applyFont="1" applyBorder="1" applyAlignment="1">
      <alignment horizontal="center" vertical="center" wrapText="1"/>
    </xf>
    <xf numFmtId="164" fontId="16" fillId="0" borderId="0" xfId="1" applyNumberFormat="1" applyFont="1" applyBorder="1" applyAlignment="1">
      <alignment horizontal="center" vertical="center" wrapText="1"/>
    </xf>
    <xf numFmtId="0" fontId="16" fillId="0" borderId="0" xfId="0" applyFont="1" applyFill="1" applyBorder="1" applyAlignment="1">
      <alignment vertical="center" wrapText="1"/>
    </xf>
    <xf numFmtId="164" fontId="16" fillId="0" borderId="0" xfId="0" applyNumberFormat="1" applyFont="1" applyFill="1" applyAlignment="1">
      <alignment vertical="center" wrapText="1"/>
    </xf>
    <xf numFmtId="0" fontId="16" fillId="0" borderId="0" xfId="0" applyFont="1" applyFill="1" applyAlignment="1">
      <alignment vertical="center" wrapText="1"/>
    </xf>
    <xf numFmtId="9" fontId="16" fillId="0" borderId="0" xfId="1" applyFont="1" applyBorder="1" applyAlignment="1">
      <alignment horizontal="center" vertical="center" wrapText="1"/>
    </xf>
    <xf numFmtId="0" fontId="16" fillId="3" borderId="0" xfId="0" applyFont="1" applyFill="1" applyBorder="1" applyAlignment="1">
      <alignment vertical="center" wrapText="1"/>
    </xf>
    <xf numFmtId="0" fontId="16" fillId="3" borderId="0" xfId="0" applyFont="1" applyFill="1" applyAlignment="1">
      <alignment vertical="center" wrapText="1"/>
    </xf>
    <xf numFmtId="164" fontId="16" fillId="3" borderId="0" xfId="1" applyNumberFormat="1" applyFont="1" applyFill="1" applyBorder="1" applyAlignment="1">
      <alignment horizontal="center" vertical="center" wrapText="1"/>
    </xf>
    <xf numFmtId="0" fontId="21" fillId="0" borderId="0" xfId="0" applyFont="1" applyBorder="1" applyAlignment="1">
      <alignment horizontal="center" vertical="center" wrapText="1"/>
    </xf>
    <xf numFmtId="10" fontId="22" fillId="0" borderId="0" xfId="0" applyNumberFormat="1" applyFont="1" applyBorder="1" applyAlignment="1">
      <alignment vertical="center" wrapText="1"/>
    </xf>
    <xf numFmtId="2" fontId="23" fillId="0" borderId="0" xfId="0" applyNumberFormat="1" applyFont="1" applyBorder="1" applyAlignment="1">
      <alignment horizontal="center" vertical="center" wrapText="1"/>
    </xf>
    <xf numFmtId="164" fontId="24" fillId="0" borderId="0" xfId="0" applyNumberFormat="1" applyFont="1" applyBorder="1" applyAlignment="1">
      <alignment horizontal="center" vertical="center" wrapText="1"/>
    </xf>
    <xf numFmtId="9" fontId="9" fillId="6" borderId="1" xfId="1" applyNumberFormat="1" applyFont="1" applyFill="1" applyBorder="1" applyAlignment="1">
      <alignment vertical="center" wrapText="1"/>
    </xf>
    <xf numFmtId="9" fontId="12" fillId="0" borderId="3" xfId="0" applyNumberFormat="1" applyFont="1" applyFill="1" applyBorder="1" applyAlignment="1">
      <alignment vertical="center" wrapText="1"/>
    </xf>
    <xf numFmtId="9" fontId="2" fillId="7" borderId="1" xfId="1" applyNumberFormat="1" applyFont="1" applyFill="1" applyBorder="1" applyAlignment="1">
      <alignment vertical="center" wrapText="1"/>
    </xf>
    <xf numFmtId="9" fontId="14" fillId="6" borderId="1" xfId="0" applyNumberFormat="1" applyFont="1" applyFill="1" applyBorder="1" applyAlignment="1">
      <alignment horizontal="right" vertical="center" wrapText="1"/>
    </xf>
    <xf numFmtId="0" fontId="1"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9" fontId="9" fillId="4" borderId="2" xfId="0" applyNumberFormat="1" applyFont="1" applyFill="1" applyBorder="1" applyAlignment="1">
      <alignment horizontal="right" vertical="center" wrapText="1"/>
    </xf>
    <xf numFmtId="9" fontId="9" fillId="4" borderId="3" xfId="0" applyNumberFormat="1" applyFont="1" applyFill="1" applyBorder="1" applyAlignment="1">
      <alignment horizontal="right" vertical="center" wrapText="1"/>
    </xf>
    <xf numFmtId="9" fontId="9" fillId="4" borderId="4" xfId="0" applyNumberFormat="1" applyFont="1" applyFill="1" applyBorder="1" applyAlignment="1">
      <alignment horizontal="right"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1" fillId="6" borderId="1" xfId="0" applyFont="1" applyFill="1" applyBorder="1" applyAlignment="1">
      <alignment horizontal="left" vertical="center" wrapText="1"/>
    </xf>
    <xf numFmtId="0" fontId="1" fillId="6" borderId="2" xfId="0" applyFont="1" applyFill="1" applyBorder="1" applyAlignment="1">
      <alignment horizontal="left" vertical="center" wrapText="1"/>
    </xf>
    <xf numFmtId="10" fontId="11" fillId="6" borderId="4" xfId="1" applyNumberFormat="1" applyFont="1" applyFill="1" applyBorder="1" applyAlignment="1">
      <alignment horizontal="right" vertical="center" wrapText="1"/>
    </xf>
    <xf numFmtId="10" fontId="11" fillId="6" borderId="1" xfId="1" applyNumberFormat="1" applyFont="1" applyFill="1" applyBorder="1" applyAlignment="1">
      <alignment horizontal="right" vertical="center" wrapText="1"/>
    </xf>
    <xf numFmtId="0" fontId="1" fillId="4" borderId="1" xfId="0" applyFont="1" applyFill="1" applyBorder="1" applyAlignment="1">
      <alignment horizontal="left" vertical="center" wrapText="1"/>
    </xf>
    <xf numFmtId="9" fontId="9" fillId="4" borderId="1" xfId="0" applyNumberFormat="1" applyFont="1" applyFill="1" applyBorder="1" applyAlignment="1">
      <alignment horizontal="right" vertical="center" wrapText="1"/>
    </xf>
    <xf numFmtId="0" fontId="1" fillId="2" borderId="1" xfId="0" applyFont="1" applyFill="1" applyBorder="1" applyAlignment="1">
      <alignment horizontal="left"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0" fillId="0" borderId="1" xfId="0"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2"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5" fillId="3" borderId="2"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2" fillId="3" borderId="1" xfId="0" applyFont="1" applyFill="1" applyBorder="1" applyAlignment="1">
      <alignment horizontal="left" vertical="center" wrapText="1"/>
    </xf>
    <xf numFmtId="0" fontId="1"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9" fillId="4" borderId="1" xfId="0" applyFont="1" applyFill="1" applyBorder="1" applyAlignment="1">
      <alignment horizontal="right" vertical="center" wrapText="1"/>
    </xf>
    <xf numFmtId="9" fontId="2" fillId="3" borderId="2" xfId="0" applyNumberFormat="1" applyFont="1" applyFill="1" applyBorder="1" applyAlignment="1">
      <alignment horizontal="center" vertical="center" wrapText="1"/>
    </xf>
    <xf numFmtId="9" fontId="2" fillId="3" borderId="3"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25" fillId="0" borderId="1"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544041</xdr:colOff>
      <xdr:row>0</xdr:row>
      <xdr:rowOff>23812</xdr:rowOff>
    </xdr:from>
    <xdr:to>
      <xdr:col>6</xdr:col>
      <xdr:colOff>463795</xdr:colOff>
      <xdr:row>5</xdr:row>
      <xdr:rowOff>53477</xdr:rowOff>
    </xdr:to>
    <xdr:pic>
      <xdr:nvPicPr>
        <xdr:cNvPr id="2" name="Imagen 1">
          <a:extLst>
            <a:ext uri="{FF2B5EF4-FFF2-40B4-BE49-F238E27FC236}">
              <a16:creationId xmlns:a16="http://schemas.microsoft.com/office/drawing/2014/main" id="{B9C184DF-84D0-4779-9BF4-2D8466AEA1E4}"/>
            </a:ext>
          </a:extLst>
        </xdr:cNvPr>
        <xdr:cNvPicPr>
          <a:picLocks noChangeAspect="1"/>
        </xdr:cNvPicPr>
      </xdr:nvPicPr>
      <xdr:blipFill>
        <a:blip xmlns:r="http://schemas.openxmlformats.org/officeDocument/2006/relationships" r:embed="rId1"/>
        <a:stretch>
          <a:fillRect/>
        </a:stretch>
      </xdr:blipFill>
      <xdr:spPr>
        <a:xfrm>
          <a:off x="5985197" y="23812"/>
          <a:ext cx="907973" cy="8631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80"/>
  <sheetViews>
    <sheetView tabSelected="1" topLeftCell="A25" zoomScaleNormal="100" zoomScaleSheetLayoutView="80" workbookViewId="0">
      <selection activeCell="B74" sqref="B74:I80"/>
    </sheetView>
  </sheetViews>
  <sheetFormatPr baseColWidth="10" defaultRowHeight="12.75" x14ac:dyDescent="0.25"/>
  <cols>
    <col min="1" max="2" width="11.42578125" style="1"/>
    <col min="3" max="3" width="23.28515625" style="1" customWidth="1"/>
    <col min="4" max="4" width="13.7109375" style="1" customWidth="1"/>
    <col min="5" max="5" width="21.85546875" style="1" customWidth="1"/>
    <col min="6" max="6" width="14.85546875" style="1" bestFit="1" customWidth="1"/>
    <col min="7" max="7" width="62.42578125" style="4" customWidth="1"/>
    <col min="8" max="8" width="24.85546875" style="4" customWidth="1"/>
    <col min="9" max="9" width="11.5703125" style="4" customWidth="1"/>
    <col min="10" max="10" width="13.5703125" style="26" customWidth="1"/>
    <col min="11" max="12" width="11.42578125" style="26"/>
    <col min="13" max="13" width="19.140625" style="27" customWidth="1"/>
    <col min="14" max="16384" width="11.42578125" style="1"/>
  </cols>
  <sheetData>
    <row r="6" spans="1:9" ht="15" customHeight="1" x14ac:dyDescent="0.25">
      <c r="A6" s="60" t="s">
        <v>0</v>
      </c>
      <c r="B6" s="60"/>
      <c r="C6" s="60"/>
      <c r="D6" s="60"/>
      <c r="E6" s="60"/>
      <c r="F6" s="60"/>
      <c r="G6" s="60"/>
      <c r="H6" s="60"/>
      <c r="I6" s="60"/>
    </row>
    <row r="7" spans="1:9" ht="12.75" customHeight="1" x14ac:dyDescent="0.25">
      <c r="A7" s="60"/>
      <c r="B7" s="60"/>
      <c r="C7" s="60"/>
      <c r="D7" s="60"/>
      <c r="E7" s="60"/>
      <c r="F7" s="60"/>
      <c r="G7" s="60"/>
      <c r="H7" s="60"/>
      <c r="I7" s="60"/>
    </row>
    <row r="8" spans="1:9" x14ac:dyDescent="0.25">
      <c r="A8" s="61" t="s">
        <v>1</v>
      </c>
      <c r="B8" s="61"/>
      <c r="C8" s="61"/>
      <c r="D8" s="61"/>
      <c r="E8" s="61"/>
      <c r="F8" s="61"/>
      <c r="G8" s="61"/>
      <c r="H8" s="61"/>
      <c r="I8" s="61"/>
    </row>
    <row r="9" spans="1:9" x14ac:dyDescent="0.25">
      <c r="A9" s="60" t="s">
        <v>2</v>
      </c>
      <c r="B9" s="60"/>
      <c r="C9" s="60"/>
      <c r="D9" s="60"/>
      <c r="E9" s="60"/>
      <c r="F9" s="60"/>
      <c r="G9" s="60"/>
      <c r="H9" s="60"/>
      <c r="I9" s="60"/>
    </row>
    <row r="10" spans="1:9" x14ac:dyDescent="0.25">
      <c r="A10" s="60" t="s">
        <v>3</v>
      </c>
      <c r="B10" s="60"/>
      <c r="C10" s="60"/>
      <c r="D10" s="60"/>
      <c r="E10" s="60"/>
      <c r="F10" s="60"/>
      <c r="G10" s="60"/>
      <c r="H10" s="60"/>
      <c r="I10" s="60"/>
    </row>
    <row r="11" spans="1:9" x14ac:dyDescent="0.25">
      <c r="A11" s="62" t="s">
        <v>4</v>
      </c>
      <c r="B11" s="62"/>
      <c r="C11" s="62"/>
      <c r="D11" s="62"/>
      <c r="E11" s="62"/>
      <c r="F11" s="62"/>
      <c r="G11" s="62"/>
      <c r="H11" s="62"/>
      <c r="I11" s="62"/>
    </row>
    <row r="12" spans="1:9" ht="24" customHeight="1" x14ac:dyDescent="0.25">
      <c r="A12" s="58" t="s">
        <v>5</v>
      </c>
      <c r="B12" s="59"/>
      <c r="C12" s="59"/>
      <c r="D12" s="59"/>
      <c r="E12" s="58" t="s">
        <v>45</v>
      </c>
      <c r="F12" s="58"/>
      <c r="G12" s="59"/>
      <c r="H12" s="59"/>
      <c r="I12" s="59"/>
    </row>
    <row r="13" spans="1:9" ht="33.75" customHeight="1" x14ac:dyDescent="0.25">
      <c r="A13" s="75" t="s">
        <v>6</v>
      </c>
      <c r="B13" s="76"/>
      <c r="C13" s="76"/>
      <c r="D13" s="76"/>
      <c r="E13" s="76"/>
      <c r="F13" s="76"/>
      <c r="G13" s="76"/>
      <c r="H13" s="76"/>
      <c r="I13" s="77"/>
    </row>
    <row r="14" spans="1:9" ht="54" customHeight="1" x14ac:dyDescent="0.25">
      <c r="A14" s="75" t="s">
        <v>7</v>
      </c>
      <c r="B14" s="78"/>
      <c r="C14" s="78"/>
      <c r="D14" s="78"/>
      <c r="E14" s="78"/>
      <c r="F14" s="78"/>
      <c r="G14" s="78"/>
      <c r="H14" s="78"/>
      <c r="I14" s="79"/>
    </row>
    <row r="15" spans="1:9" ht="24" customHeight="1" x14ac:dyDescent="0.25">
      <c r="A15" s="64" t="s">
        <v>23</v>
      </c>
      <c r="B15" s="64"/>
      <c r="C15" s="64"/>
      <c r="D15" s="64" t="s">
        <v>24</v>
      </c>
      <c r="E15" s="64"/>
      <c r="F15" s="64"/>
      <c r="G15" s="64"/>
      <c r="H15" s="64"/>
      <c r="I15" s="64"/>
    </row>
    <row r="16" spans="1:9" ht="36.75" customHeight="1" x14ac:dyDescent="0.25">
      <c r="A16" s="64"/>
      <c r="B16" s="64"/>
      <c r="C16" s="64"/>
      <c r="D16" s="65" t="s">
        <v>25</v>
      </c>
      <c r="E16" s="66"/>
      <c r="F16" s="10" t="s">
        <v>26</v>
      </c>
      <c r="G16" s="64" t="s">
        <v>27</v>
      </c>
      <c r="H16" s="64"/>
      <c r="I16" s="64"/>
    </row>
    <row r="17" spans="1:13" s="11" customFormat="1" ht="18" customHeight="1" x14ac:dyDescent="0.25">
      <c r="A17" s="67" t="s">
        <v>28</v>
      </c>
      <c r="B17" s="68"/>
      <c r="C17" s="68"/>
      <c r="D17" s="68"/>
      <c r="E17" s="68"/>
      <c r="F17" s="69"/>
      <c r="G17" s="70">
        <v>0.7</v>
      </c>
      <c r="H17" s="71"/>
      <c r="I17" s="72"/>
      <c r="J17" s="28"/>
      <c r="K17" s="28"/>
      <c r="L17" s="28"/>
      <c r="M17" s="29"/>
    </row>
    <row r="18" spans="1:13" ht="15.75" customHeight="1" x14ac:dyDescent="0.25">
      <c r="A18" s="73" t="s">
        <v>8</v>
      </c>
      <c r="B18" s="73"/>
      <c r="C18" s="73"/>
      <c r="D18" s="12" t="s">
        <v>9</v>
      </c>
      <c r="E18" s="12" t="s">
        <v>10</v>
      </c>
      <c r="F18" s="74"/>
      <c r="G18" s="74"/>
      <c r="H18" s="74"/>
      <c r="I18" s="74"/>
    </row>
    <row r="19" spans="1:13" ht="57" customHeight="1" x14ac:dyDescent="0.25">
      <c r="A19" s="63" t="s">
        <v>93</v>
      </c>
      <c r="B19" s="63"/>
      <c r="C19" s="63"/>
      <c r="D19" s="2">
        <v>32</v>
      </c>
      <c r="E19" s="23">
        <v>29</v>
      </c>
      <c r="F19" s="7">
        <v>1</v>
      </c>
      <c r="G19" s="14" t="s">
        <v>115</v>
      </c>
      <c r="H19" s="82" t="s">
        <v>109</v>
      </c>
      <c r="I19" s="83"/>
      <c r="J19" s="30"/>
    </row>
    <row r="20" spans="1:13" ht="81.75" customHeight="1" x14ac:dyDescent="0.25">
      <c r="A20" s="63" t="s">
        <v>91</v>
      </c>
      <c r="B20" s="63"/>
      <c r="C20" s="63"/>
      <c r="D20" s="2">
        <v>15</v>
      </c>
      <c r="E20" s="23">
        <v>5</v>
      </c>
      <c r="F20" s="7">
        <v>1</v>
      </c>
      <c r="G20" s="5" t="s">
        <v>107</v>
      </c>
      <c r="H20" s="84"/>
      <c r="I20" s="85"/>
      <c r="J20" s="31"/>
    </row>
    <row r="21" spans="1:13" ht="62.25" customHeight="1" x14ac:dyDescent="0.25">
      <c r="A21" s="63" t="s">
        <v>129</v>
      </c>
      <c r="B21" s="63"/>
      <c r="C21" s="63"/>
      <c r="D21" s="2">
        <v>4</v>
      </c>
      <c r="E21" s="23">
        <v>3</v>
      </c>
      <c r="F21" s="7">
        <v>1</v>
      </c>
      <c r="G21" s="14" t="s">
        <v>108</v>
      </c>
      <c r="H21" s="84"/>
      <c r="I21" s="85"/>
      <c r="J21" s="31"/>
    </row>
    <row r="22" spans="1:13" ht="97.5" customHeight="1" x14ac:dyDescent="0.25">
      <c r="A22" s="63" t="s">
        <v>94</v>
      </c>
      <c r="B22" s="63"/>
      <c r="C22" s="63"/>
      <c r="D22" s="22">
        <v>11</v>
      </c>
      <c r="E22" s="24">
        <v>11</v>
      </c>
      <c r="F22" s="7">
        <v>1</v>
      </c>
      <c r="G22" s="14" t="s">
        <v>116</v>
      </c>
      <c r="H22" s="84"/>
      <c r="I22" s="85"/>
      <c r="J22" s="31"/>
    </row>
    <row r="23" spans="1:13" ht="355.5" customHeight="1" x14ac:dyDescent="0.25">
      <c r="A23" s="63" t="s">
        <v>90</v>
      </c>
      <c r="B23" s="63"/>
      <c r="C23" s="63"/>
      <c r="D23" s="2">
        <v>36</v>
      </c>
      <c r="E23" s="23">
        <v>29</v>
      </c>
      <c r="F23" s="7">
        <v>1</v>
      </c>
      <c r="G23" s="14" t="s">
        <v>117</v>
      </c>
      <c r="H23" s="84"/>
      <c r="I23" s="85"/>
      <c r="J23" s="31"/>
    </row>
    <row r="24" spans="1:13" ht="62.25" customHeight="1" x14ac:dyDescent="0.25">
      <c r="A24" s="63" t="s">
        <v>95</v>
      </c>
      <c r="B24" s="63"/>
      <c r="C24" s="63"/>
      <c r="D24" s="6">
        <v>1</v>
      </c>
      <c r="E24" s="23">
        <v>1</v>
      </c>
      <c r="F24" s="7">
        <v>1</v>
      </c>
      <c r="G24" s="14" t="s">
        <v>92</v>
      </c>
      <c r="H24" s="84"/>
      <c r="I24" s="85"/>
      <c r="J24" s="31"/>
    </row>
    <row r="25" spans="1:13" ht="267" customHeight="1" x14ac:dyDescent="0.25">
      <c r="A25" s="63" t="s">
        <v>96</v>
      </c>
      <c r="B25" s="63"/>
      <c r="C25" s="63"/>
      <c r="D25" s="2">
        <v>47</v>
      </c>
      <c r="E25" s="23">
        <v>37</v>
      </c>
      <c r="F25" s="7">
        <v>1</v>
      </c>
      <c r="G25" s="14" t="s">
        <v>118</v>
      </c>
      <c r="H25" s="84"/>
      <c r="I25" s="85"/>
      <c r="J25" s="31"/>
    </row>
    <row r="26" spans="1:13" ht="175.5" customHeight="1" x14ac:dyDescent="0.25">
      <c r="A26" s="63" t="s">
        <v>97</v>
      </c>
      <c r="B26" s="63"/>
      <c r="C26" s="63"/>
      <c r="D26" s="2">
        <v>7</v>
      </c>
      <c r="E26" s="23">
        <v>3</v>
      </c>
      <c r="F26" s="7">
        <v>0.8</v>
      </c>
      <c r="G26" s="14" t="s">
        <v>119</v>
      </c>
      <c r="H26" s="86"/>
      <c r="I26" s="87"/>
      <c r="J26" s="32"/>
      <c r="K26" s="33"/>
    </row>
    <row r="27" spans="1:13" ht="15" customHeight="1" x14ac:dyDescent="0.25">
      <c r="A27" s="88" t="s">
        <v>29</v>
      </c>
      <c r="B27" s="88"/>
      <c r="C27" s="88"/>
      <c r="D27" s="88"/>
      <c r="E27" s="88"/>
      <c r="F27" s="89"/>
      <c r="G27" s="90">
        <f>AVERAGE(F19:F26)</f>
        <v>0.97499999999999998</v>
      </c>
      <c r="H27" s="91"/>
      <c r="I27" s="48">
        <f>G27*G17</f>
        <v>0.6825</v>
      </c>
    </row>
    <row r="28" spans="1:13" ht="18" customHeight="1" x14ac:dyDescent="0.25">
      <c r="A28" s="92" t="s">
        <v>30</v>
      </c>
      <c r="B28" s="92"/>
      <c r="C28" s="92"/>
      <c r="D28" s="92"/>
      <c r="E28" s="92"/>
      <c r="F28" s="92"/>
      <c r="G28" s="93">
        <v>0.15</v>
      </c>
      <c r="H28" s="93"/>
      <c r="I28" s="93"/>
      <c r="M28" s="34"/>
    </row>
    <row r="29" spans="1:13" ht="18" customHeight="1" x14ac:dyDescent="0.25">
      <c r="A29" s="94" t="s">
        <v>31</v>
      </c>
      <c r="B29" s="94"/>
      <c r="C29" s="94"/>
      <c r="D29" s="94"/>
      <c r="E29" s="94"/>
      <c r="F29" s="94"/>
      <c r="G29" s="94"/>
      <c r="H29" s="94"/>
      <c r="I29" s="94"/>
      <c r="M29" s="34"/>
    </row>
    <row r="30" spans="1:13" ht="24" customHeight="1" x14ac:dyDescent="0.25">
      <c r="A30" s="52" t="s">
        <v>11</v>
      </c>
      <c r="B30" s="52"/>
      <c r="C30" s="52"/>
      <c r="D30" s="52" t="s">
        <v>12</v>
      </c>
      <c r="E30" s="52"/>
      <c r="F30" s="9" t="s">
        <v>13</v>
      </c>
      <c r="G30" s="53"/>
      <c r="H30" s="53"/>
      <c r="I30" s="53"/>
    </row>
    <row r="31" spans="1:13" ht="39" customHeight="1" x14ac:dyDescent="0.25">
      <c r="A31" s="54" t="s">
        <v>46</v>
      </c>
      <c r="B31" s="54"/>
      <c r="C31" s="54"/>
      <c r="D31" s="57" t="s">
        <v>50</v>
      </c>
      <c r="E31" s="57" t="s">
        <v>50</v>
      </c>
      <c r="F31" s="7">
        <v>1</v>
      </c>
      <c r="G31" s="53" t="s">
        <v>120</v>
      </c>
      <c r="H31" s="53" t="s">
        <v>54</v>
      </c>
      <c r="I31" s="53" t="s">
        <v>54</v>
      </c>
    </row>
    <row r="32" spans="1:13" ht="52.5" customHeight="1" x14ac:dyDescent="0.25">
      <c r="A32" s="55" t="s">
        <v>47</v>
      </c>
      <c r="B32" s="55"/>
      <c r="C32" s="55"/>
      <c r="D32" s="57" t="s">
        <v>51</v>
      </c>
      <c r="E32" s="57" t="s">
        <v>51</v>
      </c>
      <c r="F32" s="7">
        <v>0.8</v>
      </c>
      <c r="G32" s="53" t="s">
        <v>103</v>
      </c>
      <c r="H32" s="53" t="s">
        <v>55</v>
      </c>
      <c r="I32" s="53" t="s">
        <v>55</v>
      </c>
    </row>
    <row r="33" spans="1:13" ht="42.75" customHeight="1" x14ac:dyDescent="0.25">
      <c r="A33" s="55" t="s">
        <v>48</v>
      </c>
      <c r="B33" s="55"/>
      <c r="C33" s="55"/>
      <c r="D33" s="57" t="s">
        <v>52</v>
      </c>
      <c r="E33" s="57" t="s">
        <v>52</v>
      </c>
      <c r="F33" s="7">
        <v>1</v>
      </c>
      <c r="G33" s="53" t="s">
        <v>100</v>
      </c>
      <c r="H33" s="53" t="s">
        <v>56</v>
      </c>
      <c r="I33" s="53" t="s">
        <v>56</v>
      </c>
    </row>
    <row r="34" spans="1:13" ht="51.75" customHeight="1" x14ac:dyDescent="0.25">
      <c r="A34" s="56" t="s">
        <v>49</v>
      </c>
      <c r="B34" s="56"/>
      <c r="C34" s="56"/>
      <c r="D34" s="57" t="s">
        <v>53</v>
      </c>
      <c r="E34" s="57" t="s">
        <v>53</v>
      </c>
      <c r="F34" s="7">
        <v>1</v>
      </c>
      <c r="G34" s="53" t="s">
        <v>121</v>
      </c>
      <c r="H34" s="53" t="s">
        <v>57</v>
      </c>
      <c r="I34" s="53" t="s">
        <v>57</v>
      </c>
    </row>
    <row r="35" spans="1:13" ht="21" customHeight="1" x14ac:dyDescent="0.25">
      <c r="A35" s="94" t="s">
        <v>14</v>
      </c>
      <c r="B35" s="94"/>
      <c r="C35" s="94"/>
      <c r="D35" s="94"/>
      <c r="E35" s="94"/>
      <c r="F35" s="94"/>
      <c r="G35" s="94"/>
      <c r="H35" s="94"/>
      <c r="I35" s="94"/>
      <c r="M35" s="34"/>
    </row>
    <row r="36" spans="1:13" ht="21" customHeight="1" x14ac:dyDescent="0.25">
      <c r="A36" s="52" t="s">
        <v>11</v>
      </c>
      <c r="B36" s="52"/>
      <c r="C36" s="52"/>
      <c r="D36" s="52" t="s">
        <v>12</v>
      </c>
      <c r="E36" s="52"/>
      <c r="F36" s="9" t="s">
        <v>13</v>
      </c>
      <c r="G36" s="101"/>
      <c r="H36" s="102"/>
      <c r="I36" s="103"/>
    </row>
    <row r="37" spans="1:13" ht="96.75" customHeight="1" x14ac:dyDescent="0.25">
      <c r="A37" s="53" t="s">
        <v>58</v>
      </c>
      <c r="B37" s="53"/>
      <c r="C37" s="53"/>
      <c r="D37" s="57" t="s">
        <v>62</v>
      </c>
      <c r="E37" s="57" t="s">
        <v>62</v>
      </c>
      <c r="F37" s="7">
        <v>1</v>
      </c>
      <c r="G37" s="56" t="s">
        <v>122</v>
      </c>
      <c r="H37" s="56" t="s">
        <v>67</v>
      </c>
      <c r="I37" s="56" t="s">
        <v>67</v>
      </c>
    </row>
    <row r="38" spans="1:13" ht="77.25" customHeight="1" x14ac:dyDescent="0.25">
      <c r="A38" s="53" t="s">
        <v>59</v>
      </c>
      <c r="B38" s="53"/>
      <c r="C38" s="53"/>
      <c r="D38" s="57" t="s">
        <v>63</v>
      </c>
      <c r="E38" s="57" t="s">
        <v>63</v>
      </c>
      <c r="F38" s="7">
        <v>1</v>
      </c>
      <c r="G38" s="53" t="s">
        <v>104</v>
      </c>
      <c r="H38" s="53" t="s">
        <v>68</v>
      </c>
      <c r="I38" s="53" t="s">
        <v>68</v>
      </c>
    </row>
    <row r="39" spans="1:13" ht="79.5" customHeight="1" x14ac:dyDescent="0.25">
      <c r="A39" s="53" t="s">
        <v>60</v>
      </c>
      <c r="B39" s="53"/>
      <c r="C39" s="53"/>
      <c r="D39" s="57" t="s">
        <v>64</v>
      </c>
      <c r="E39" s="57" t="s">
        <v>64</v>
      </c>
      <c r="F39" s="7">
        <v>1</v>
      </c>
      <c r="G39" s="53" t="s">
        <v>98</v>
      </c>
      <c r="H39" s="53" t="s">
        <v>69</v>
      </c>
      <c r="I39" s="53" t="s">
        <v>69</v>
      </c>
    </row>
    <row r="40" spans="1:13" ht="31.5" customHeight="1" x14ac:dyDescent="0.25">
      <c r="A40" s="53" t="s">
        <v>61</v>
      </c>
      <c r="B40" s="53"/>
      <c r="C40" s="53"/>
      <c r="D40" s="57" t="s">
        <v>65</v>
      </c>
      <c r="E40" s="57" t="s">
        <v>65</v>
      </c>
      <c r="F40" s="7">
        <v>0.8</v>
      </c>
      <c r="G40" s="56" t="s">
        <v>123</v>
      </c>
      <c r="H40" s="56" t="s">
        <v>70</v>
      </c>
      <c r="I40" s="56" t="s">
        <v>70</v>
      </c>
    </row>
    <row r="41" spans="1:13" ht="86.25" customHeight="1" x14ac:dyDescent="0.25">
      <c r="A41" s="53" t="s">
        <v>99</v>
      </c>
      <c r="B41" s="53"/>
      <c r="C41" s="53"/>
      <c r="D41" s="57" t="s">
        <v>66</v>
      </c>
      <c r="E41" s="57" t="s">
        <v>66</v>
      </c>
      <c r="F41" s="7">
        <v>1</v>
      </c>
      <c r="G41" s="53" t="s">
        <v>71</v>
      </c>
      <c r="H41" s="53" t="s">
        <v>71</v>
      </c>
      <c r="I41" s="53" t="s">
        <v>71</v>
      </c>
    </row>
    <row r="42" spans="1:13" ht="23.25" customHeight="1" x14ac:dyDescent="0.25">
      <c r="A42" s="94" t="s">
        <v>15</v>
      </c>
      <c r="B42" s="94"/>
      <c r="C42" s="94"/>
      <c r="D42" s="94"/>
      <c r="E42" s="94"/>
      <c r="F42" s="94"/>
      <c r="G42" s="94"/>
      <c r="H42" s="94"/>
      <c r="I42" s="94"/>
      <c r="M42" s="34"/>
    </row>
    <row r="43" spans="1:13" ht="23.25" customHeight="1" x14ac:dyDescent="0.25">
      <c r="A43" s="52" t="s">
        <v>11</v>
      </c>
      <c r="B43" s="52"/>
      <c r="C43" s="52"/>
      <c r="D43" s="52" t="s">
        <v>12</v>
      </c>
      <c r="E43" s="52"/>
      <c r="F43" s="9" t="s">
        <v>13</v>
      </c>
      <c r="G43" s="104"/>
      <c r="H43" s="104"/>
      <c r="I43" s="104"/>
    </row>
    <row r="44" spans="1:13" ht="69.75" customHeight="1" x14ac:dyDescent="0.25">
      <c r="A44" s="53" t="s">
        <v>72</v>
      </c>
      <c r="B44" s="53"/>
      <c r="C44" s="53"/>
      <c r="D44" s="57" t="s">
        <v>77</v>
      </c>
      <c r="E44" s="57" t="s">
        <v>77</v>
      </c>
      <c r="F44" s="7">
        <v>1</v>
      </c>
      <c r="G44" s="95" t="s">
        <v>101</v>
      </c>
      <c r="H44" s="96" t="s">
        <v>71</v>
      </c>
      <c r="I44" s="97" t="s">
        <v>71</v>
      </c>
    </row>
    <row r="45" spans="1:13" ht="38.25" customHeight="1" x14ac:dyDescent="0.25">
      <c r="A45" s="53" t="s">
        <v>73</v>
      </c>
      <c r="B45" s="53"/>
      <c r="C45" s="53"/>
      <c r="D45" s="57" t="s">
        <v>78</v>
      </c>
      <c r="E45" s="57" t="s">
        <v>78</v>
      </c>
      <c r="F45" s="7">
        <v>1</v>
      </c>
      <c r="G45" s="95" t="s">
        <v>102</v>
      </c>
      <c r="H45" s="96" t="s">
        <v>80</v>
      </c>
      <c r="I45" s="97" t="s">
        <v>80</v>
      </c>
    </row>
    <row r="46" spans="1:13" ht="54.75" customHeight="1" x14ac:dyDescent="0.25">
      <c r="A46" s="53" t="s">
        <v>74</v>
      </c>
      <c r="B46" s="53"/>
      <c r="C46" s="53"/>
      <c r="D46" s="57" t="s">
        <v>79</v>
      </c>
      <c r="E46" s="57" t="s">
        <v>79</v>
      </c>
      <c r="F46" s="7">
        <v>1</v>
      </c>
      <c r="G46" s="95" t="s">
        <v>130</v>
      </c>
      <c r="H46" s="96" t="s">
        <v>81</v>
      </c>
      <c r="I46" s="97" t="s">
        <v>81</v>
      </c>
    </row>
    <row r="47" spans="1:13" ht="50.25" customHeight="1" x14ac:dyDescent="0.25">
      <c r="A47" s="53" t="s">
        <v>75</v>
      </c>
      <c r="B47" s="53"/>
      <c r="C47" s="53"/>
      <c r="D47" s="57" t="s">
        <v>64</v>
      </c>
      <c r="E47" s="57" t="s">
        <v>64</v>
      </c>
      <c r="F47" s="7">
        <v>1</v>
      </c>
      <c r="G47" s="95" t="s">
        <v>98</v>
      </c>
      <c r="H47" s="96" t="s">
        <v>82</v>
      </c>
      <c r="I47" s="97" t="s">
        <v>82</v>
      </c>
    </row>
    <row r="48" spans="1:13" ht="30.75" customHeight="1" x14ac:dyDescent="0.25">
      <c r="A48" s="53" t="s">
        <v>76</v>
      </c>
      <c r="B48" s="53"/>
      <c r="C48" s="53"/>
      <c r="D48" s="57" t="s">
        <v>51</v>
      </c>
      <c r="E48" s="57" t="s">
        <v>51</v>
      </c>
      <c r="F48" s="7">
        <v>0.8</v>
      </c>
      <c r="G48" s="98" t="s">
        <v>113</v>
      </c>
      <c r="H48" s="99"/>
      <c r="I48" s="100"/>
      <c r="J48" s="35"/>
      <c r="K48" s="36"/>
    </row>
    <row r="49" spans="1:13" s="13" customFormat="1" ht="15" customHeight="1" x14ac:dyDescent="0.25">
      <c r="A49" s="88" t="s">
        <v>32</v>
      </c>
      <c r="B49" s="88"/>
      <c r="C49" s="88"/>
      <c r="D49" s="88"/>
      <c r="E49" s="88"/>
      <c r="F49" s="88"/>
      <c r="G49" s="91">
        <f>AVERAGE(F31:F48)</f>
        <v>0.95714285714285718</v>
      </c>
      <c r="H49" s="91"/>
      <c r="I49" s="48">
        <f>(G49*15%)</f>
        <v>0.14357142857142857</v>
      </c>
      <c r="J49" s="37"/>
      <c r="K49" s="37"/>
      <c r="L49" s="37"/>
      <c r="M49" s="38"/>
    </row>
    <row r="50" spans="1:13" s="13" customFormat="1" ht="18" customHeight="1" x14ac:dyDescent="0.25">
      <c r="A50" s="92" t="s">
        <v>33</v>
      </c>
      <c r="B50" s="92"/>
      <c r="C50" s="92"/>
      <c r="D50" s="92"/>
      <c r="E50" s="92"/>
      <c r="F50" s="67"/>
      <c r="G50" s="72">
        <v>0.15</v>
      </c>
      <c r="H50" s="105"/>
      <c r="I50" s="105"/>
      <c r="J50" s="37"/>
      <c r="K50" s="37"/>
      <c r="L50" s="37"/>
      <c r="M50" s="39"/>
    </row>
    <row r="51" spans="1:13" s="3" customFormat="1" ht="121.5" customHeight="1" x14ac:dyDescent="0.25">
      <c r="A51" s="114" t="s">
        <v>34</v>
      </c>
      <c r="B51" s="115"/>
      <c r="C51" s="115"/>
      <c r="D51" s="115"/>
      <c r="E51" s="116"/>
      <c r="F51" s="7">
        <v>0.45</v>
      </c>
      <c r="G51" s="111" t="s">
        <v>124</v>
      </c>
      <c r="H51" s="112" t="s">
        <v>83</v>
      </c>
      <c r="I51" s="113" t="s">
        <v>83</v>
      </c>
      <c r="J51" s="40"/>
      <c r="K51" s="41"/>
      <c r="L51" s="41"/>
      <c r="M51" s="42"/>
    </row>
    <row r="52" spans="1:13" s="3" customFormat="1" ht="114.75" customHeight="1" x14ac:dyDescent="0.25">
      <c r="A52" s="114" t="s">
        <v>35</v>
      </c>
      <c r="B52" s="115"/>
      <c r="C52" s="115"/>
      <c r="D52" s="115"/>
      <c r="E52" s="116"/>
      <c r="F52" s="25">
        <v>7.4999999999999997E-2</v>
      </c>
      <c r="G52" s="111" t="s">
        <v>131</v>
      </c>
      <c r="H52" s="112" t="s">
        <v>84</v>
      </c>
      <c r="I52" s="113" t="s">
        <v>84</v>
      </c>
      <c r="J52" s="40"/>
      <c r="K52" s="41"/>
      <c r="L52" s="41"/>
      <c r="M52" s="42"/>
    </row>
    <row r="53" spans="1:13" s="3" customFormat="1" ht="58.5" customHeight="1" x14ac:dyDescent="0.25">
      <c r="A53" s="114" t="s">
        <v>36</v>
      </c>
      <c r="B53" s="115"/>
      <c r="C53" s="115"/>
      <c r="D53" s="115"/>
      <c r="E53" s="116"/>
      <c r="F53" s="25">
        <f>10%*62%</f>
        <v>6.2E-2</v>
      </c>
      <c r="G53" s="117" t="s">
        <v>132</v>
      </c>
      <c r="H53" s="118"/>
      <c r="I53" s="119"/>
      <c r="J53" s="40"/>
      <c r="K53" s="41"/>
      <c r="L53" s="41"/>
      <c r="M53" s="42"/>
    </row>
    <row r="54" spans="1:13" s="13" customFormat="1" ht="15" customHeight="1" x14ac:dyDescent="0.25">
      <c r="A54" s="106" t="s">
        <v>37</v>
      </c>
      <c r="B54" s="106"/>
      <c r="C54" s="106"/>
      <c r="D54" s="106"/>
      <c r="E54" s="107"/>
      <c r="F54" s="49">
        <v>0.15</v>
      </c>
      <c r="G54" s="49"/>
      <c r="H54" s="15"/>
      <c r="I54" s="16">
        <v>0.15</v>
      </c>
      <c r="J54" s="37"/>
      <c r="K54" s="37"/>
      <c r="L54" s="37"/>
      <c r="M54" s="39"/>
    </row>
    <row r="55" spans="1:13" s="13" customFormat="1" ht="34.5" customHeight="1" x14ac:dyDescent="0.25">
      <c r="A55" s="108" t="s">
        <v>18</v>
      </c>
      <c r="B55" s="109"/>
      <c r="C55" s="109"/>
      <c r="D55" s="64" t="s">
        <v>12</v>
      </c>
      <c r="E55" s="64"/>
      <c r="F55" s="10" t="s">
        <v>38</v>
      </c>
      <c r="G55" s="64" t="s">
        <v>39</v>
      </c>
      <c r="H55" s="64"/>
      <c r="I55" s="64"/>
      <c r="J55" s="37"/>
      <c r="K55" s="37"/>
      <c r="L55" s="37"/>
      <c r="M55" s="39"/>
    </row>
    <row r="56" spans="1:13" s="3" customFormat="1" ht="272.25" customHeight="1" x14ac:dyDescent="0.25">
      <c r="A56" s="120" t="s">
        <v>19</v>
      </c>
      <c r="B56" s="120"/>
      <c r="C56" s="120"/>
      <c r="D56" s="110" t="s">
        <v>106</v>
      </c>
      <c r="E56" s="110"/>
      <c r="F56" s="21">
        <v>0.97499999999999998</v>
      </c>
      <c r="G56" s="101" t="s">
        <v>125</v>
      </c>
      <c r="H56" s="102"/>
      <c r="I56" s="103"/>
      <c r="J56" s="26"/>
      <c r="K56" s="41"/>
      <c r="L56" s="41"/>
      <c r="M56" s="42"/>
    </row>
    <row r="57" spans="1:13" s="13" customFormat="1" ht="15" customHeight="1" x14ac:dyDescent="0.25">
      <c r="A57" s="80" t="s">
        <v>40</v>
      </c>
      <c r="B57" s="80"/>
      <c r="C57" s="80"/>
      <c r="D57" s="80"/>
      <c r="E57" s="80"/>
      <c r="F57" s="80"/>
      <c r="G57" s="81"/>
      <c r="H57" s="17">
        <f>AVERAGEA(F56:F56)</f>
        <v>0.97499999999999998</v>
      </c>
      <c r="I57" s="50">
        <f>+(H57*I54)/100%</f>
        <v>0.14624999999999999</v>
      </c>
      <c r="J57" s="37"/>
      <c r="K57" s="37"/>
      <c r="L57" s="37"/>
      <c r="M57" s="39"/>
    </row>
    <row r="58" spans="1:13" s="13" customFormat="1" ht="15" customHeight="1" x14ac:dyDescent="0.25">
      <c r="A58" s="106" t="s">
        <v>41</v>
      </c>
      <c r="B58" s="106"/>
      <c r="C58" s="106"/>
      <c r="D58" s="106"/>
      <c r="E58" s="106"/>
      <c r="F58" s="106"/>
      <c r="G58" s="106"/>
      <c r="H58" s="106"/>
      <c r="I58" s="16">
        <v>0.1</v>
      </c>
      <c r="J58" s="37"/>
      <c r="K58" s="37"/>
      <c r="L58" s="37"/>
      <c r="M58" s="39"/>
    </row>
    <row r="59" spans="1:13" s="13" customFormat="1" ht="30.75" customHeight="1" x14ac:dyDescent="0.25">
      <c r="A59" s="108" t="s">
        <v>18</v>
      </c>
      <c r="B59" s="108"/>
      <c r="C59" s="108"/>
      <c r="D59" s="64" t="s">
        <v>12</v>
      </c>
      <c r="E59" s="64"/>
      <c r="F59" s="10" t="s">
        <v>38</v>
      </c>
      <c r="G59" s="64" t="s">
        <v>39</v>
      </c>
      <c r="H59" s="64"/>
      <c r="I59" s="64"/>
      <c r="J59" s="37"/>
      <c r="K59" s="37"/>
      <c r="L59" s="37"/>
      <c r="M59" s="39"/>
    </row>
    <row r="60" spans="1:13" s="3" customFormat="1" ht="51.75" customHeight="1" x14ac:dyDescent="0.25">
      <c r="A60" s="120" t="s">
        <v>85</v>
      </c>
      <c r="B60" s="120"/>
      <c r="C60" s="120"/>
      <c r="D60" s="110" t="s">
        <v>87</v>
      </c>
      <c r="E60" s="110"/>
      <c r="F60" s="8">
        <v>0.42</v>
      </c>
      <c r="G60" s="55" t="s">
        <v>114</v>
      </c>
      <c r="H60" s="55"/>
      <c r="I60" s="55"/>
      <c r="J60" s="26"/>
      <c r="K60" s="41"/>
      <c r="L60" s="41"/>
      <c r="M60" s="42"/>
    </row>
    <row r="61" spans="1:13" s="3" customFormat="1" ht="41.25" customHeight="1" x14ac:dyDescent="0.25">
      <c r="A61" s="120" t="s">
        <v>86</v>
      </c>
      <c r="B61" s="120"/>
      <c r="C61" s="120"/>
      <c r="D61" s="110" t="s">
        <v>20</v>
      </c>
      <c r="E61" s="110"/>
      <c r="F61" s="8">
        <v>0.94699999999999995</v>
      </c>
      <c r="G61" s="55" t="s">
        <v>110</v>
      </c>
      <c r="H61" s="55"/>
      <c r="I61" s="55"/>
      <c r="J61" s="26"/>
      <c r="K61" s="41"/>
      <c r="L61" s="41"/>
      <c r="M61" s="42"/>
    </row>
    <row r="62" spans="1:13" s="3" customFormat="1" ht="65.25" customHeight="1" x14ac:dyDescent="0.25">
      <c r="A62" s="120" t="s">
        <v>88</v>
      </c>
      <c r="B62" s="120"/>
      <c r="C62" s="120"/>
      <c r="D62" s="110" t="s">
        <v>89</v>
      </c>
      <c r="E62" s="110"/>
      <c r="F62" s="21">
        <v>0.97</v>
      </c>
      <c r="G62" s="55" t="s">
        <v>111</v>
      </c>
      <c r="H62" s="55"/>
      <c r="I62" s="55"/>
      <c r="J62" s="26"/>
      <c r="K62" s="41"/>
      <c r="L62" s="41"/>
      <c r="M62" s="42"/>
    </row>
    <row r="63" spans="1:13" s="13" customFormat="1" ht="15" customHeight="1" x14ac:dyDescent="0.25">
      <c r="A63" s="80" t="s">
        <v>42</v>
      </c>
      <c r="B63" s="80"/>
      <c r="C63" s="80"/>
      <c r="D63" s="80"/>
      <c r="E63" s="80"/>
      <c r="F63" s="80"/>
      <c r="G63" s="81"/>
      <c r="H63" s="17">
        <f>AVERAGEA(F60:F62)</f>
        <v>0.77899999999999991</v>
      </c>
      <c r="I63" s="50">
        <f>+(H63*I58)/100%</f>
        <v>7.7899999999999997E-2</v>
      </c>
      <c r="J63" s="37"/>
      <c r="K63" s="37"/>
      <c r="L63" s="37"/>
      <c r="M63" s="39"/>
    </row>
    <row r="64" spans="1:13" s="13" customFormat="1" ht="15" customHeight="1" x14ac:dyDescent="0.25">
      <c r="A64" s="106" t="s">
        <v>16</v>
      </c>
      <c r="B64" s="106"/>
      <c r="C64" s="106"/>
      <c r="D64" s="106"/>
      <c r="E64" s="106"/>
      <c r="F64" s="106"/>
      <c r="G64" s="106"/>
      <c r="H64" s="106"/>
      <c r="I64" s="18">
        <v>0.05</v>
      </c>
      <c r="J64" s="37"/>
      <c r="K64" s="37"/>
      <c r="L64" s="37"/>
      <c r="M64" s="39"/>
    </row>
    <row r="65" spans="1:13" s="13" customFormat="1" ht="15" customHeight="1" x14ac:dyDescent="0.25">
      <c r="A65" s="64" t="s">
        <v>18</v>
      </c>
      <c r="B65" s="64"/>
      <c r="C65" s="64"/>
      <c r="D65" s="52" t="s">
        <v>21</v>
      </c>
      <c r="E65" s="52"/>
      <c r="F65" s="52"/>
      <c r="G65" s="52" t="s">
        <v>22</v>
      </c>
      <c r="H65" s="52"/>
      <c r="I65" s="52"/>
      <c r="J65" s="37"/>
      <c r="K65" s="37"/>
      <c r="L65" s="37"/>
      <c r="M65" s="39"/>
    </row>
    <row r="66" spans="1:13" s="3" customFormat="1" ht="31.5" customHeight="1" x14ac:dyDescent="0.25">
      <c r="A66" s="120" t="s">
        <v>16</v>
      </c>
      <c r="B66" s="120"/>
      <c r="C66" s="120"/>
      <c r="D66" s="128">
        <v>0.82</v>
      </c>
      <c r="E66" s="129"/>
      <c r="F66" s="130"/>
      <c r="G66" s="55" t="s">
        <v>112</v>
      </c>
      <c r="H66" s="55"/>
      <c r="I66" s="55"/>
      <c r="J66" s="26"/>
      <c r="K66" s="43"/>
      <c r="L66" s="41"/>
      <c r="M66" s="42"/>
    </row>
    <row r="67" spans="1:13" s="13" customFormat="1" ht="15" customHeight="1" x14ac:dyDescent="0.25">
      <c r="A67" s="80" t="s">
        <v>43</v>
      </c>
      <c r="B67" s="80"/>
      <c r="C67" s="80"/>
      <c r="D67" s="80"/>
      <c r="E67" s="80"/>
      <c r="F67" s="80"/>
      <c r="G67" s="81"/>
      <c r="H67" s="17">
        <f>AVERAGEA(D66:D66)</f>
        <v>0.82</v>
      </c>
      <c r="I67" s="50">
        <f>+(H67*I64)/100%</f>
        <v>4.1000000000000002E-2</v>
      </c>
      <c r="J67" s="37"/>
      <c r="K67" s="37"/>
      <c r="L67" s="37"/>
      <c r="M67" s="39"/>
    </row>
    <row r="68" spans="1:13" s="13" customFormat="1" ht="15" customHeight="1" x14ac:dyDescent="0.25">
      <c r="A68" s="88" t="s">
        <v>44</v>
      </c>
      <c r="B68" s="88"/>
      <c r="C68" s="88"/>
      <c r="D68" s="88"/>
      <c r="E68" s="88"/>
      <c r="F68" s="88"/>
      <c r="G68" s="126"/>
      <c r="H68" s="19">
        <f>+F51+F52+F53+I57+I63+I67</f>
        <v>0.85214999999999996</v>
      </c>
      <c r="I68" s="51">
        <f>H68*15%</f>
        <v>0.12782249999999998</v>
      </c>
      <c r="J68" s="37"/>
      <c r="K68" s="37"/>
      <c r="L68" s="37"/>
      <c r="M68" s="39"/>
    </row>
    <row r="69" spans="1:13" s="13" customFormat="1" ht="24" customHeight="1" x14ac:dyDescent="0.25">
      <c r="A69" s="127" t="s">
        <v>105</v>
      </c>
      <c r="B69" s="127"/>
      <c r="C69" s="127"/>
      <c r="D69" s="127"/>
      <c r="E69" s="127"/>
      <c r="F69" s="127"/>
      <c r="G69" s="127"/>
      <c r="H69" s="127"/>
      <c r="I69" s="20">
        <f>I27+I49+I68</f>
        <v>0.95389392857142852</v>
      </c>
      <c r="J69" s="37"/>
      <c r="K69" s="37"/>
      <c r="L69" s="37"/>
      <c r="M69" s="38"/>
    </row>
    <row r="70" spans="1:13" ht="246" customHeight="1" x14ac:dyDescent="0.25">
      <c r="A70" s="122" t="s">
        <v>128</v>
      </c>
      <c r="B70" s="123"/>
      <c r="C70" s="123"/>
      <c r="D70" s="123"/>
      <c r="E70" s="123"/>
      <c r="F70" s="123"/>
      <c r="G70" s="123"/>
      <c r="H70" s="123"/>
      <c r="I70" s="124"/>
      <c r="J70" s="44"/>
      <c r="K70" s="45"/>
      <c r="L70" s="36"/>
    </row>
    <row r="71" spans="1:13" ht="171" customHeight="1" x14ac:dyDescent="0.25">
      <c r="A71" s="125" t="s">
        <v>127</v>
      </c>
      <c r="B71" s="78"/>
      <c r="C71" s="78"/>
      <c r="D71" s="78"/>
      <c r="E71" s="78"/>
      <c r="F71" s="78"/>
      <c r="G71" s="78"/>
      <c r="H71" s="78"/>
      <c r="I71" s="79"/>
      <c r="J71" s="46"/>
      <c r="L71" s="47"/>
    </row>
    <row r="72" spans="1:13" x14ac:dyDescent="0.25">
      <c r="A72" s="121" t="s">
        <v>126</v>
      </c>
      <c r="B72" s="63"/>
      <c r="C72" s="63"/>
      <c r="D72" s="63"/>
      <c r="E72" s="63"/>
      <c r="F72" s="63"/>
      <c r="G72" s="63"/>
      <c r="H72" s="63"/>
      <c r="I72" s="63"/>
    </row>
    <row r="73" spans="1:13" x14ac:dyDescent="0.25">
      <c r="A73" s="63"/>
      <c r="B73" s="63"/>
      <c r="C73" s="63"/>
      <c r="D73" s="63"/>
      <c r="E73" s="63"/>
      <c r="F73" s="63"/>
      <c r="G73" s="63"/>
      <c r="H73" s="63"/>
      <c r="I73" s="63"/>
    </row>
    <row r="74" spans="1:13" x14ac:dyDescent="0.25">
      <c r="A74" s="58" t="s">
        <v>17</v>
      </c>
      <c r="B74" s="131" t="s">
        <v>133</v>
      </c>
      <c r="C74" s="131"/>
      <c r="D74" s="131"/>
      <c r="E74" s="131"/>
      <c r="F74" s="131"/>
      <c r="G74" s="131"/>
      <c r="H74" s="131"/>
      <c r="I74" s="131"/>
    </row>
    <row r="75" spans="1:13" x14ac:dyDescent="0.25">
      <c r="A75" s="58"/>
      <c r="B75" s="131"/>
      <c r="C75" s="131"/>
      <c r="D75" s="131"/>
      <c r="E75" s="131"/>
      <c r="F75" s="131"/>
      <c r="G75" s="131"/>
      <c r="H75" s="131"/>
      <c r="I75" s="131"/>
    </row>
    <row r="76" spans="1:13" x14ac:dyDescent="0.25">
      <c r="A76" s="58"/>
      <c r="B76" s="131"/>
      <c r="C76" s="131"/>
      <c r="D76" s="131"/>
      <c r="E76" s="131"/>
      <c r="F76" s="131"/>
      <c r="G76" s="131"/>
      <c r="H76" s="131"/>
      <c r="I76" s="131"/>
    </row>
    <row r="77" spans="1:13" x14ac:dyDescent="0.25">
      <c r="A77" s="58"/>
      <c r="B77" s="131"/>
      <c r="C77" s="131"/>
      <c r="D77" s="131"/>
      <c r="E77" s="131"/>
      <c r="F77" s="131"/>
      <c r="G77" s="131"/>
      <c r="H77" s="131"/>
      <c r="I77" s="131"/>
    </row>
    <row r="78" spans="1:13" x14ac:dyDescent="0.25">
      <c r="A78" s="58"/>
      <c r="B78" s="131"/>
      <c r="C78" s="131"/>
      <c r="D78" s="131"/>
      <c r="E78" s="131"/>
      <c r="F78" s="131"/>
      <c r="G78" s="131"/>
      <c r="H78" s="131"/>
      <c r="I78" s="131"/>
    </row>
    <row r="79" spans="1:13" x14ac:dyDescent="0.25">
      <c r="A79" s="58"/>
      <c r="B79" s="131"/>
      <c r="C79" s="131"/>
      <c r="D79" s="131"/>
      <c r="E79" s="131"/>
      <c r="F79" s="131"/>
      <c r="G79" s="131"/>
      <c r="H79" s="131"/>
      <c r="I79" s="131"/>
    </row>
    <row r="80" spans="1:13" x14ac:dyDescent="0.25">
      <c r="A80" s="58"/>
      <c r="B80" s="131"/>
      <c r="C80" s="131"/>
      <c r="D80" s="131"/>
      <c r="E80" s="131"/>
      <c r="F80" s="131"/>
      <c r="G80" s="131"/>
      <c r="H80" s="131"/>
      <c r="I80" s="131"/>
    </row>
  </sheetData>
  <mergeCells count="131">
    <mergeCell ref="A44:C44"/>
    <mergeCell ref="D44:E44"/>
    <mergeCell ref="G44:I44"/>
    <mergeCell ref="A45:C45"/>
    <mergeCell ref="D45:E45"/>
    <mergeCell ref="G45:I45"/>
    <mergeCell ref="A74:A80"/>
    <mergeCell ref="B74:I80"/>
    <mergeCell ref="D61:E61"/>
    <mergeCell ref="D62:E62"/>
    <mergeCell ref="A63:G63"/>
    <mergeCell ref="A64:H64"/>
    <mergeCell ref="A65:C65"/>
    <mergeCell ref="D65:F65"/>
    <mergeCell ref="G65:I65"/>
    <mergeCell ref="A72:I73"/>
    <mergeCell ref="A62:C62"/>
    <mergeCell ref="G62:I62"/>
    <mergeCell ref="A70:I70"/>
    <mergeCell ref="A71:I71"/>
    <mergeCell ref="A67:G67"/>
    <mergeCell ref="A68:G68"/>
    <mergeCell ref="A69:H69"/>
    <mergeCell ref="D66:F66"/>
    <mergeCell ref="A66:C66"/>
    <mergeCell ref="G66:I66"/>
    <mergeCell ref="A60:C60"/>
    <mergeCell ref="G60:I60"/>
    <mergeCell ref="A61:C61"/>
    <mergeCell ref="G61:I61"/>
    <mergeCell ref="D60:E60"/>
    <mergeCell ref="A58:H58"/>
    <mergeCell ref="A59:C59"/>
    <mergeCell ref="D59:E59"/>
    <mergeCell ref="G59:I59"/>
    <mergeCell ref="A49:F49"/>
    <mergeCell ref="G49:H49"/>
    <mergeCell ref="A50:F50"/>
    <mergeCell ref="G50:I50"/>
    <mergeCell ref="A54:E54"/>
    <mergeCell ref="A55:C55"/>
    <mergeCell ref="D55:E55"/>
    <mergeCell ref="G55:I55"/>
    <mergeCell ref="D56:E56"/>
    <mergeCell ref="G56:I56"/>
    <mergeCell ref="G51:I51"/>
    <mergeCell ref="A52:E52"/>
    <mergeCell ref="G52:I52"/>
    <mergeCell ref="A53:E53"/>
    <mergeCell ref="G53:I53"/>
    <mergeCell ref="A51:E51"/>
    <mergeCell ref="A56:C56"/>
    <mergeCell ref="D48:E48"/>
    <mergeCell ref="G46:I46"/>
    <mergeCell ref="G47:I47"/>
    <mergeCell ref="G48:I48"/>
    <mergeCell ref="A46:C46"/>
    <mergeCell ref="A47:C47"/>
    <mergeCell ref="A35:I35"/>
    <mergeCell ref="G36:I36"/>
    <mergeCell ref="D33:E33"/>
    <mergeCell ref="D38:E38"/>
    <mergeCell ref="D40:E40"/>
    <mergeCell ref="D41:E41"/>
    <mergeCell ref="G37:I37"/>
    <mergeCell ref="G38:I38"/>
    <mergeCell ref="G40:I40"/>
    <mergeCell ref="G41:I41"/>
    <mergeCell ref="A48:C48"/>
    <mergeCell ref="A42:I42"/>
    <mergeCell ref="G43:I43"/>
    <mergeCell ref="D43:E43"/>
    <mergeCell ref="A43:C43"/>
    <mergeCell ref="D46:E46"/>
    <mergeCell ref="D47:E47"/>
    <mergeCell ref="A39:C39"/>
    <mergeCell ref="A22:C22"/>
    <mergeCell ref="A23:C23"/>
    <mergeCell ref="A24:C24"/>
    <mergeCell ref="A20:C20"/>
    <mergeCell ref="A21:C21"/>
    <mergeCell ref="A57:G57"/>
    <mergeCell ref="H19:I26"/>
    <mergeCell ref="D30:E30"/>
    <mergeCell ref="D31:E31"/>
    <mergeCell ref="D34:E34"/>
    <mergeCell ref="G31:I31"/>
    <mergeCell ref="G32:I32"/>
    <mergeCell ref="G33:I33"/>
    <mergeCell ref="G34:I34"/>
    <mergeCell ref="A27:F27"/>
    <mergeCell ref="G27:H27"/>
    <mergeCell ref="A28:F28"/>
    <mergeCell ref="G28:I28"/>
    <mergeCell ref="A29:I29"/>
    <mergeCell ref="D36:E36"/>
    <mergeCell ref="D37:E37"/>
    <mergeCell ref="D32:E32"/>
    <mergeCell ref="A25:C25"/>
    <mergeCell ref="A26:C26"/>
    <mergeCell ref="A12:D12"/>
    <mergeCell ref="E12:I12"/>
    <mergeCell ref="A6:I7"/>
    <mergeCell ref="A8:I8"/>
    <mergeCell ref="A9:I9"/>
    <mergeCell ref="A10:I10"/>
    <mergeCell ref="A11:I11"/>
    <mergeCell ref="A19:C19"/>
    <mergeCell ref="A15:C16"/>
    <mergeCell ref="D15:I15"/>
    <mergeCell ref="D16:E16"/>
    <mergeCell ref="G16:I16"/>
    <mergeCell ref="A17:F17"/>
    <mergeCell ref="G17:I17"/>
    <mergeCell ref="A18:C18"/>
    <mergeCell ref="F18:I18"/>
    <mergeCell ref="A13:I13"/>
    <mergeCell ref="A14:I14"/>
    <mergeCell ref="A36:C36"/>
    <mergeCell ref="A41:C41"/>
    <mergeCell ref="A37:C37"/>
    <mergeCell ref="A38:C38"/>
    <mergeCell ref="A40:C40"/>
    <mergeCell ref="G30:I30"/>
    <mergeCell ref="A30:C30"/>
    <mergeCell ref="A31:C31"/>
    <mergeCell ref="A32:C32"/>
    <mergeCell ref="A33:C33"/>
    <mergeCell ref="A34:C34"/>
    <mergeCell ref="D39:E39"/>
    <mergeCell ref="G39:I39"/>
  </mergeCells>
  <printOptions horizontalCentered="1"/>
  <pageMargins left="0" right="0" top="0.39370078740157483" bottom="0.39370078740157483" header="0.31496062992125984" footer="0.31496062992125984"/>
  <pageSetup scale="48" orientation="portrait" r:id="rId1"/>
  <rowBreaks count="2" manualBreakCount="2">
    <brk id="27" max="8" man="1"/>
    <brk id="5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ED STC 2019</vt:lpstr>
      <vt:lpstr>'ED STC 2019'!Área_de_impresión</vt:lpstr>
      <vt:lpstr>'ED STC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2019-02-01T12:45:27Z</cp:lastPrinted>
  <dcterms:created xsi:type="dcterms:W3CDTF">2018-01-22T12:59:19Z</dcterms:created>
  <dcterms:modified xsi:type="dcterms:W3CDTF">2019-04-09T21:04:13Z</dcterms:modified>
</cp:coreProperties>
</file>